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<sst xmlns="http://schemas.openxmlformats.org/spreadsheetml/2006/main" count="208" uniqueCount="142">
  <si>
    <t>D.A.</t>
  </si>
  <si>
    <t>HRA</t>
  </si>
  <si>
    <t>PAY</t>
  </si>
  <si>
    <t>BASIC</t>
  </si>
  <si>
    <t>TRANS.ALL</t>
  </si>
  <si>
    <t>TOTAL</t>
  </si>
  <si>
    <t>H.R.A.</t>
  </si>
  <si>
    <t>ARREARS</t>
  </si>
  <si>
    <t xml:space="preserve">                 MONTH AND       YEAR</t>
  </si>
  <si>
    <t>Nov</t>
  </si>
  <si>
    <t>Dec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</si>
  <si>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</si>
  <si>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</si>
  <si>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</si>
  <si>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</si>
  <si>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</si>
  <si>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</si>
  <si>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</si>
  <si>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</si>
  <si>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</si>
  <si>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DEC</t>
  </si>
  <si>
    <t>DUE</t>
  </si>
  <si>
    <t>IDA</t>
  </si>
  <si>
    <t xml:space="preserve"> </t>
  </si>
  <si>
    <t>FEB</t>
  </si>
  <si>
    <t xml:space="preserve"> TRANS. ALLOW.</t>
  </si>
  <si>
    <t>NAME OF THE OFFICER :</t>
  </si>
  <si>
    <t>Designation:</t>
  </si>
  <si>
    <t xml:space="preserve">        </t>
  </si>
  <si>
    <t xml:space="preserve">    J.T.O.</t>
  </si>
  <si>
    <t>IDA         SCALE</t>
  </si>
  <si>
    <t xml:space="preserve">   S.D.E.</t>
  </si>
  <si>
    <t>IDA         SCALE   9850-250-14600</t>
  </si>
  <si>
    <t>IDA         SCALE   11875-300-17275</t>
  </si>
  <si>
    <t xml:space="preserve">IDA         </t>
  </si>
  <si>
    <t>IDA         SCALE   13000-350-18250</t>
  </si>
  <si>
    <t>Sr.S.D.E.</t>
  </si>
  <si>
    <t>IDA         SCALE   14500-350-18700</t>
  </si>
  <si>
    <t>NOTE 2</t>
  </si>
  <si>
    <t>NOTE 3</t>
  </si>
  <si>
    <t>Misc. items like Personal Pay are not taken in to account for the calculations</t>
  </si>
  <si>
    <t>enter the data in the corresponding months.</t>
  </si>
  <si>
    <t>2004-Oct</t>
  </si>
  <si>
    <t>2005-Jan</t>
  </si>
  <si>
    <t>2006-Jan</t>
  </si>
  <si>
    <t>2007Jan</t>
  </si>
  <si>
    <t>DRAWN</t>
  </si>
  <si>
    <t xml:space="preserve">PAY </t>
  </si>
  <si>
    <t>Perks</t>
  </si>
  <si>
    <t>IDA Scale  from 01-10-2004</t>
  </si>
  <si>
    <t>IDA SCALE  As on 01-10-2000</t>
  </si>
  <si>
    <t>JTO</t>
  </si>
  <si>
    <t>SDE</t>
  </si>
  <si>
    <t>Sr.SDE</t>
  </si>
  <si>
    <t>DE/CAO</t>
  </si>
  <si>
    <t>DGM</t>
  </si>
  <si>
    <t xml:space="preserve">In case there is change of Headquarters during the said period resulting in change of HRA,CCA , Tr.Allowance </t>
  </si>
  <si>
    <t xml:space="preserve">PAY FIXATION ON PROMOTION UNDER  FR 22 (1) (a) (I)  </t>
  </si>
  <si>
    <t>FROM</t>
  </si>
  <si>
    <t>JTO Scale</t>
  </si>
  <si>
    <t>TO</t>
  </si>
  <si>
    <t>SDE Scale</t>
  </si>
  <si>
    <t>Sr.SDESc</t>
  </si>
  <si>
    <t>DE Scale</t>
  </si>
  <si>
    <t>DEScale</t>
  </si>
  <si>
    <t>DGM Scale</t>
  </si>
  <si>
    <t>JTO Scale : 9850-250-14600</t>
  </si>
  <si>
    <t>11875-300-17275</t>
  </si>
  <si>
    <t>SDEScale</t>
  </si>
  <si>
    <t>13000-350-18250</t>
  </si>
  <si>
    <t>14500-350-18700</t>
  </si>
  <si>
    <t>16000-400-20800</t>
  </si>
  <si>
    <t xml:space="preserve">Continue to enter  PAY in Column 'B' and Column 'I' by giving increments on 1st OCT. </t>
  </si>
  <si>
    <t>Arrears is calculated upto March 2007.</t>
  </si>
  <si>
    <t>Find out the pay on on promotion to the next scale.</t>
  </si>
  <si>
    <t xml:space="preserve">IMPOTANT Note: </t>
  </si>
  <si>
    <t>Not eligile</t>
  </si>
  <si>
    <t>FOR FIRST  UPGRADATION AS ON 01-10-2004 only</t>
  </si>
  <si>
    <t>If Your  normal/stagnation increment is OCT itself, draw the increment and then enter the pay.</t>
  </si>
  <si>
    <t>* Stagnation Increment</t>
  </si>
  <si>
    <t xml:space="preserve">      in DE's Scale</t>
  </si>
  <si>
    <t>When your pay get fixed in OCT 2004 due to time bound promotion your DNI will be OCT only.</t>
  </si>
  <si>
    <t>D.E.</t>
  </si>
  <si>
    <t>IDA         SCALE   16000-400-20800</t>
  </si>
  <si>
    <t>Transport Allowance</t>
  </si>
  <si>
    <t>From JAN 2005 onwards</t>
  </si>
  <si>
    <t>Scale JTO/ SDE</t>
  </si>
  <si>
    <t>Scale Sr.SDE/DE/DGM</t>
  </si>
  <si>
    <t>A1/A class City - 800: Other places -500</t>
  </si>
  <si>
    <t>A1/A class City - 1400: Other places -800</t>
  </si>
  <si>
    <t>Upto Dec 2004</t>
  </si>
  <si>
    <t>A1/A class City - 400: Other places -200</t>
  </si>
  <si>
    <t>A1/A class City - 800: Other places -400</t>
  </si>
  <si>
    <t>From Jan 2005</t>
  </si>
  <si>
    <t>In Old scale</t>
  </si>
  <si>
    <t>In Promoted scale</t>
  </si>
  <si>
    <t xml:space="preserve">Enter Your Transport Allwance in old scale upto Dec 2004 in L-6. </t>
  </si>
  <si>
    <t xml:space="preserve">Enter Your Transport Allwance in promoted scale From JAN 2005 in M-7 </t>
  </si>
  <si>
    <t xml:space="preserve">Enter Your Transport Allwance in old scale From JAN 2005 in M-6 </t>
  </si>
  <si>
    <t xml:space="preserve">Enter Your Transport Allwance in promoted scale upto Dec 2004 in L-7. </t>
  </si>
  <si>
    <t>In Column 'I' enter your basic pay as on 01-10-2000.</t>
  </si>
  <si>
    <t xml:space="preserve">In Column 'B'  enter the new Basic pay. </t>
  </si>
  <si>
    <t>Transport allowance changes with scale.Also changed w.e.f. 01-01-2005. See Note below and enter.</t>
  </si>
  <si>
    <t xml:space="preserve">Now the Total  arrears  is given in Column 'O'. The Financial Year wise arrears is given in Column 'P'. </t>
  </si>
  <si>
    <t>*19050</t>
  </si>
  <si>
    <t>*19400</t>
  </si>
  <si>
    <t>*19750</t>
  </si>
  <si>
    <t>Sr.SDE Scale</t>
  </si>
  <si>
    <t>Read Note Below in Row 48 before filling up the columns</t>
  </si>
  <si>
    <t xml:space="preserve">Total . . . . . </t>
  </si>
  <si>
    <t>BSNL  - ARREARS ON TIME BOUND PROMOTION</t>
  </si>
  <si>
    <t>Time bound Promotion to next scale is due only when (i) you have been in the currect IDA Scale for 4 years and  (ii) You had touched/cross the minimum of the next scale.</t>
  </si>
  <si>
    <t>Transport allowance changes with scale.Also changed w.e.f. 01-01-2005. See Note in Column J9 to J11 above and enter.</t>
  </si>
  <si>
    <t>Professional Upgrdation Allowance and Diet Allowance is taken in Perks for Calculation.</t>
  </si>
  <si>
    <t>CCA and Rural Duty Allowance are not taken for calculation since they do not alter the arrears.</t>
  </si>
  <si>
    <t>That means he  should not have got any timebound (lateral) promotion or vertical promotion (adhoc  or regular) between 01-10-2000 to 01-10-2004.</t>
  </si>
  <si>
    <t xml:space="preserve">Hence promotion on 01-10-2004 is due only for those who have been in the same  scale from 0-10-2000 to 01-10-2004. </t>
  </si>
  <si>
    <t>Year Wise</t>
  </si>
  <si>
    <t xml:space="preserve">Financial </t>
  </si>
  <si>
    <t>Upto DEC 04</t>
  </si>
  <si>
    <t>STATE YOUR HRA % IN  Column P5</t>
  </si>
  <si>
    <t xml:space="preserve">In Column P- 5 enter HRA in Percentage. (A1 -- 30 ; A, B1, B2 -- 15 ; C -- 7.5 ; Unclassified  -- 5 ) </t>
  </si>
  <si>
    <t>Note 4</t>
  </si>
  <si>
    <t>For executives officiating in higher post, the pay for their regular post only is taken for the upgradation</t>
  </si>
  <si>
    <t>Then after fixing upgraded post pay then officiating pay is fixed as per the rules for officiating in BSNL..</t>
  </si>
  <si>
    <t xml:space="preserve">Any officiating promotion is not taken into account and the scale he is in earlier post only taken. See Note 4 below. </t>
  </si>
  <si>
    <t>From Post/Scale</t>
  </si>
  <si>
    <t>To Scale</t>
  </si>
  <si>
    <t xml:space="preserve">Only when you are promoted from SDE Scale to Sr.SDE scale you have to fill up the </t>
  </si>
  <si>
    <t>Columns L6, L7, M6 and M7 for transport Allowance. Otherwise you need not  fill up L6, L7,M6 and M7.</t>
  </si>
  <si>
    <t xml:space="preserve">In case you are  upgraded from SDE Scale(11875- 17275) to Sr.SDE Scale (13000-18250) then </t>
  </si>
  <si>
    <t xml:space="preserve">Now See Table Below Row 90 </t>
  </si>
  <si>
    <t>NOTE:</t>
  </si>
  <si>
    <t>The above table is for pay fixation on getting upgradation and consequent arrears calculation. </t>
  </si>
  <si>
    <t>This does not in any way suggest the eligibility for the upgradation.</t>
  </si>
  <si>
    <t>The eligibility for upgaradation is shown below</t>
  </si>
  <si>
    <t>For Absorbed JTOs.</t>
  </si>
  <si>
    <r>
      <t xml:space="preserve">(i) Eligible for upgradation to SDE scale on 01-10-2004, </t>
    </r>
    <r>
      <rPr>
        <b/>
        <sz val="10"/>
        <rFont val="Arial"/>
        <family val="2"/>
      </rPr>
      <t>if</t>
    </r>
    <r>
      <rPr>
        <sz val="10"/>
        <rFont val="Arial"/>
        <family val="2"/>
      </rPr>
      <t xml:space="preserve"> their IDA pay had touched/crossed 11875/-</t>
    </r>
  </si>
  <si>
    <t>(ii) Else on any date from 02-10-04 to 30-09-06 when their IDA pay touch/cross 11875/-</t>
  </si>
  <si>
    <t>(iii) For those not covered under (i) and (ii) above the upgradation will be on 01-10-2006.</t>
  </si>
  <si>
    <t>For BSNL Recruited JTOs/JAOs.</t>
  </si>
  <si>
    <t>Eligible for upgradation to SDE scale when they complete 6 years of service in the IDA scale.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</si>
</sst>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sz val="20"/>
      <name val="Arial"/>
      <family val="2"/>
    </font>
    <font>
      <b/>
      <sz val="20"/>
      <name val="Arial"/>
      <family val="0"/>
    </font>
    <font>
      <b/>
      <sz val="10"/>
      <name val="Arial"/>
      <family val="0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4"/>
      <name val="Times New Roman"/>
      <family val="1"/>
    </font>
    <font>
      <sz val="16"/>
      <name val="Arial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u val="single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9" fontId="1" fillId="0" borderId="3" xfId="0" applyNumberFormat="1" applyFont="1" applyBorder="1" applyAlignment="1">
      <alignment vertical="top" wrapText="1"/>
    </xf>
    <xf numFmtId="9" fontId="1" fillId="0" borderId="2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7" fontId="4" fillId="0" borderId="5" xfId="0" applyNumberFormat="1" applyFont="1" applyBorder="1" applyAlignment="1">
      <alignment vertical="top" wrapText="1"/>
    </xf>
    <xf numFmtId="16" fontId="4" fillId="0" borderId="4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3" xfId="0" applyFont="1" applyBorder="1" applyAlignment="1">
      <alignment vertical="top" wrapText="1"/>
    </xf>
    <xf numFmtId="0" fontId="1" fillId="0" borderId="3" xfId="0" applyFont="1" applyBorder="1" applyAlignment="1" quotePrefix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3" xfId="0" applyFont="1" applyBorder="1" applyAlignment="1" quotePrefix="1">
      <alignment vertical="top" wrapText="1"/>
    </xf>
    <xf numFmtId="0" fontId="11" fillId="0" borderId="0" xfId="0" applyFont="1" applyAlignment="1" quotePrefix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0" fillId="0" borderId="3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workbookViewId="0" topLeftCell="A97">
      <selection activeCell="M118" sqref="M118"/>
    </sheetView>
  </sheetViews>
  <sheetFormatPr defaultColWidth="9.140625" defaultRowHeight="12.75"/>
  <cols>
    <col min="1" max="1" width="10.7109375" style="0" customWidth="1"/>
    <col min="4" max="4" width="10.7109375" style="0" customWidth="1"/>
    <col min="7" max="7" width="12.7109375" style="0" customWidth="1"/>
    <col min="8" max="8" width="2.7109375" style="0" customWidth="1"/>
    <col min="10" max="10" width="9.7109375" style="0" customWidth="1"/>
    <col min="11" max="11" width="8.140625" style="0" customWidth="1"/>
    <col min="12" max="13" width="9.7109375" style="0" customWidth="1"/>
    <col min="15" max="16" width="9.7109375" style="0" customWidth="1"/>
  </cols>
  <sheetData>
    <row r="1" spans="1:9" ht="26.25">
      <c r="A1" s="1"/>
      <c r="B1" s="15" t="s">
        <v>110</v>
      </c>
      <c r="C1" s="15"/>
      <c r="I1" s="22"/>
    </row>
    <row r="2" spans="1:10" ht="26.25">
      <c r="A2" s="22" t="s">
        <v>26</v>
      </c>
      <c r="B2" s="22"/>
      <c r="C2" s="15"/>
      <c r="D2" s="11"/>
      <c r="I2" s="24"/>
      <c r="J2" s="43" t="s">
        <v>102</v>
      </c>
    </row>
    <row r="3" spans="1:9" ht="26.25">
      <c r="A3" s="24" t="s">
        <v>27</v>
      </c>
      <c r="B3" s="22"/>
      <c r="C3" s="15"/>
      <c r="D3" s="11"/>
      <c r="I3" s="24"/>
    </row>
    <row r="4" spans="1:18" ht="26.25">
      <c r="A4" s="22" t="s">
        <v>108</v>
      </c>
      <c r="B4" s="22"/>
      <c r="C4" s="15"/>
      <c r="D4" s="11"/>
      <c r="I4" s="24"/>
      <c r="L4" s="43" t="s">
        <v>84</v>
      </c>
      <c r="O4" s="44"/>
      <c r="P4" s="44" t="s">
        <v>1</v>
      </c>
      <c r="R4" s="22"/>
    </row>
    <row r="5" spans="1:18" ht="26.25">
      <c r="A5" s="1" t="s">
        <v>120</v>
      </c>
      <c r="B5" s="15"/>
      <c r="C5" s="15"/>
      <c r="I5" s="22"/>
      <c r="J5" s="34"/>
      <c r="K5" s="15"/>
      <c r="L5" s="53" t="s">
        <v>119</v>
      </c>
      <c r="M5" s="30" t="s">
        <v>93</v>
      </c>
      <c r="N5" s="15"/>
      <c r="O5" s="23"/>
      <c r="P5" s="32">
        <v>0</v>
      </c>
      <c r="R5" s="26"/>
    </row>
    <row r="6" spans="1:10" ht="18">
      <c r="A6" s="49" t="s">
        <v>96</v>
      </c>
      <c r="I6" s="22"/>
      <c r="J6" s="24" t="s">
        <v>94</v>
      </c>
    </row>
    <row r="7" spans="1:10" ht="15.75">
      <c r="A7" s="49" t="s">
        <v>98</v>
      </c>
      <c r="I7" s="14"/>
      <c r="J7" s="26" t="s">
        <v>95</v>
      </c>
    </row>
    <row r="8" spans="1:9" ht="18">
      <c r="A8" s="49" t="s">
        <v>99</v>
      </c>
      <c r="I8" s="43"/>
    </row>
    <row r="9" spans="1:16" ht="26.25">
      <c r="A9" s="49" t="s">
        <v>97</v>
      </c>
      <c r="B9" s="12"/>
      <c r="C9" s="13"/>
      <c r="D9" s="13"/>
      <c r="E9" s="13"/>
      <c r="F9" s="13"/>
      <c r="G9" s="13"/>
      <c r="H9" s="13"/>
      <c r="I9" s="22"/>
      <c r="J9" t="s">
        <v>84</v>
      </c>
      <c r="L9" s="29" t="s">
        <v>90</v>
      </c>
      <c r="P9" s="29" t="s">
        <v>85</v>
      </c>
    </row>
    <row r="10" spans="1:16" ht="26.25">
      <c r="A10" s="23"/>
      <c r="B10" s="23"/>
      <c r="C10" s="16"/>
      <c r="D10" s="16"/>
      <c r="I10" s="14"/>
      <c r="J10" t="s">
        <v>86</v>
      </c>
      <c r="L10" t="s">
        <v>91</v>
      </c>
      <c r="P10" t="s">
        <v>88</v>
      </c>
    </row>
    <row r="11" spans="1:16" ht="25.5">
      <c r="A11" s="1"/>
      <c r="I11" s="22"/>
      <c r="J11" s="54" t="s">
        <v>87</v>
      </c>
      <c r="L11" t="s">
        <v>92</v>
      </c>
      <c r="P11" t="s">
        <v>89</v>
      </c>
    </row>
    <row r="12" spans="1:13" ht="45">
      <c r="A12" s="56" t="s">
        <v>8</v>
      </c>
      <c r="B12" s="2"/>
      <c r="C12" s="17" t="s">
        <v>2</v>
      </c>
      <c r="D12" s="17" t="s">
        <v>21</v>
      </c>
      <c r="E12" s="17"/>
      <c r="F12" s="17"/>
      <c r="G12" s="17"/>
      <c r="H12" s="2"/>
      <c r="I12" s="18"/>
      <c r="J12" s="18"/>
      <c r="K12" s="18" t="s">
        <v>47</v>
      </c>
      <c r="L12" s="52" t="s">
        <v>46</v>
      </c>
      <c r="M12" s="40"/>
    </row>
    <row r="13" spans="1:16" ht="15.75" customHeight="1">
      <c r="A13" s="57"/>
      <c r="B13" s="39" t="s">
        <v>3</v>
      </c>
      <c r="C13" s="3" t="s">
        <v>0</v>
      </c>
      <c r="D13" s="3" t="s">
        <v>1</v>
      </c>
      <c r="E13" s="3" t="s">
        <v>25</v>
      </c>
      <c r="F13" s="3" t="s">
        <v>48</v>
      </c>
      <c r="G13" s="19" t="s">
        <v>5</v>
      </c>
      <c r="H13" s="19"/>
      <c r="I13" s="39" t="s">
        <v>3</v>
      </c>
      <c r="J13" s="19" t="s">
        <v>0</v>
      </c>
      <c r="K13" s="19" t="s">
        <v>6</v>
      </c>
      <c r="L13" s="19" t="s">
        <v>4</v>
      </c>
      <c r="M13" s="19" t="s">
        <v>48</v>
      </c>
      <c r="N13" s="19" t="s">
        <v>5</v>
      </c>
      <c r="O13" s="51" t="s">
        <v>7</v>
      </c>
      <c r="P13" s="19" t="s">
        <v>118</v>
      </c>
    </row>
    <row r="14" spans="1:16" ht="15.75" customHeight="1">
      <c r="A14" s="57"/>
      <c r="B14" s="38"/>
      <c r="C14" s="3"/>
      <c r="D14" s="3"/>
      <c r="E14" s="3"/>
      <c r="F14" s="3"/>
      <c r="G14" s="3"/>
      <c r="H14" s="4"/>
      <c r="I14" s="32"/>
      <c r="P14" t="s">
        <v>117</v>
      </c>
    </row>
    <row r="15" spans="1:8" ht="15.75" customHeight="1">
      <c r="A15" s="58"/>
      <c r="B15" s="5"/>
      <c r="C15" s="6"/>
      <c r="D15" s="5"/>
      <c r="E15" s="7"/>
      <c r="F15" s="7"/>
      <c r="G15" s="5"/>
      <c r="H15" s="5"/>
    </row>
    <row r="16" spans="1:15" ht="37.5">
      <c r="A16" s="20" t="s">
        <v>42</v>
      </c>
      <c r="B16" s="9"/>
      <c r="C16" s="10">
        <f>ROUND((B16*0.492),0)</f>
        <v>0</v>
      </c>
      <c r="D16" s="10">
        <f>ROUND((B16*$P$5/100),0)</f>
        <v>0</v>
      </c>
      <c r="E16" s="10">
        <f>$L$7</f>
        <v>0</v>
      </c>
      <c r="F16" s="10">
        <v>0</v>
      </c>
      <c r="G16" s="10">
        <f>B16+C16+D16+E16+F16</f>
        <v>0</v>
      </c>
      <c r="I16">
        <v>0</v>
      </c>
      <c r="J16" s="10">
        <f>ROUND((I16*0.492),0)</f>
        <v>0</v>
      </c>
      <c r="K16" s="10">
        <f>ROUND((I16*$P$5/100),0)</f>
        <v>0</v>
      </c>
      <c r="L16" s="10">
        <f>$L$6</f>
        <v>0</v>
      </c>
      <c r="M16" s="10">
        <v>0</v>
      </c>
      <c r="N16" s="10">
        <f>I16+J16+K16+L16+M16</f>
        <v>0</v>
      </c>
      <c r="O16">
        <f>G16-N16</f>
        <v>0</v>
      </c>
    </row>
    <row r="17" spans="1:15" ht="18.75">
      <c r="A17" s="8" t="s">
        <v>9</v>
      </c>
      <c r="B17" s="9">
        <v>0</v>
      </c>
      <c r="C17" s="10">
        <f>ROUND((B17*0.492),0)</f>
        <v>0</v>
      </c>
      <c r="D17" s="10">
        <f aca="true" t="shared" si="0" ref="D17:D45">ROUND((B17*$P$5/100),0)</f>
        <v>0</v>
      </c>
      <c r="E17" s="10">
        <f>$L$7</f>
        <v>0</v>
      </c>
      <c r="F17" s="10">
        <v>0</v>
      </c>
      <c r="G17" s="10">
        <f aca="true" t="shared" si="1" ref="G17:G45">B17+C17+D17+E17+F17</f>
        <v>0</v>
      </c>
      <c r="H17" s="10"/>
      <c r="I17">
        <v>0</v>
      </c>
      <c r="J17" s="10">
        <f>ROUND((I17*0.492),0)</f>
        <v>0</v>
      </c>
      <c r="K17" s="10">
        <f aca="true" t="shared" si="2" ref="K17:K45">ROUND((I17*$P$5/100),0)</f>
        <v>0</v>
      </c>
      <c r="L17" s="10">
        <f>$L$6</f>
        <v>0</v>
      </c>
      <c r="M17" s="41">
        <v>0</v>
      </c>
      <c r="N17" s="10">
        <f aca="true" t="shared" si="3" ref="N17:N45">I17+J17+K17+L17+M17</f>
        <v>0</v>
      </c>
      <c r="O17">
        <f aca="true" t="shared" si="4" ref="O17:O45">G17-N17</f>
        <v>0</v>
      </c>
    </row>
    <row r="18" spans="1:15" ht="18.75">
      <c r="A18" s="8" t="s">
        <v>10</v>
      </c>
      <c r="B18" s="9">
        <v>0</v>
      </c>
      <c r="C18" s="10">
        <f>ROUND((B18*0.492),0)</f>
        <v>0</v>
      </c>
      <c r="D18" s="10">
        <f t="shared" si="0"/>
        <v>0</v>
      </c>
      <c r="E18" s="10">
        <f>$L$7</f>
        <v>0</v>
      </c>
      <c r="F18" s="10">
        <v>0</v>
      </c>
      <c r="G18" s="10">
        <f t="shared" si="1"/>
        <v>0</v>
      </c>
      <c r="H18" s="10"/>
      <c r="I18">
        <v>0</v>
      </c>
      <c r="J18" s="10">
        <f>ROUND((I18*0.492),0)</f>
        <v>0</v>
      </c>
      <c r="K18" s="10">
        <f t="shared" si="2"/>
        <v>0</v>
      </c>
      <c r="L18" s="10">
        <f>$L$6</f>
        <v>0</v>
      </c>
      <c r="M18" s="41">
        <v>0</v>
      </c>
      <c r="N18" s="10">
        <f t="shared" si="3"/>
        <v>0</v>
      </c>
      <c r="O18">
        <f t="shared" si="4"/>
        <v>0</v>
      </c>
    </row>
    <row r="19" spans="1:15" ht="18.75">
      <c r="A19" s="21" t="s">
        <v>43</v>
      </c>
      <c r="B19" s="9">
        <v>0</v>
      </c>
      <c r="C19" s="9">
        <f>ROUND((B19*0.514),0)</f>
        <v>0</v>
      </c>
      <c r="D19" s="10">
        <f t="shared" si="0"/>
        <v>0</v>
      </c>
      <c r="E19" s="10">
        <f>$M$7</f>
        <v>0</v>
      </c>
      <c r="F19" s="10">
        <f>ROUND((B19*0.04),0)</f>
        <v>0</v>
      </c>
      <c r="G19" s="10">
        <f t="shared" si="1"/>
        <v>0</v>
      </c>
      <c r="H19" s="10"/>
      <c r="I19">
        <v>0</v>
      </c>
      <c r="J19" s="9">
        <f>ROUND((I19*0.514),0)</f>
        <v>0</v>
      </c>
      <c r="K19" s="10">
        <f t="shared" si="2"/>
        <v>0</v>
      </c>
      <c r="L19" s="10">
        <f>$M$6</f>
        <v>0</v>
      </c>
      <c r="M19" s="10">
        <f>ROUND((I19*0.04),0)</f>
        <v>0</v>
      </c>
      <c r="N19" s="10">
        <f t="shared" si="3"/>
        <v>0</v>
      </c>
      <c r="O19">
        <f t="shared" si="4"/>
        <v>0</v>
      </c>
    </row>
    <row r="20" spans="1:16" ht="18.75">
      <c r="A20" s="8" t="s">
        <v>11</v>
      </c>
      <c r="B20" s="9">
        <v>0</v>
      </c>
      <c r="C20" s="9">
        <f>ROUND((B20*0.514),0)</f>
        <v>0</v>
      </c>
      <c r="D20" s="10">
        <f t="shared" si="0"/>
        <v>0</v>
      </c>
      <c r="E20" s="10">
        <f aca="true" t="shared" si="5" ref="E20:E45">$M$7</f>
        <v>0</v>
      </c>
      <c r="F20" s="10">
        <f aca="true" t="shared" si="6" ref="F20:F45">ROUND((B20*0.04),0)</f>
        <v>0</v>
      </c>
      <c r="G20" s="10">
        <f t="shared" si="1"/>
        <v>0</v>
      </c>
      <c r="H20" s="10"/>
      <c r="J20" s="9">
        <f>ROUND((I20*0.514),0)</f>
        <v>0</v>
      </c>
      <c r="K20" s="10">
        <f t="shared" si="2"/>
        <v>0</v>
      </c>
      <c r="L20" s="10">
        <f aca="true" t="shared" si="7" ref="L20:L45">$M$6</f>
        <v>0</v>
      </c>
      <c r="M20" s="10">
        <f aca="true" t="shared" si="8" ref="M20:M45">ROUND((I20*0.04),0)</f>
        <v>0</v>
      </c>
      <c r="N20" s="10">
        <f t="shared" si="3"/>
        <v>0</v>
      </c>
      <c r="O20">
        <f t="shared" si="4"/>
        <v>0</v>
      </c>
      <c r="P20">
        <f>SUM(O16:O20)</f>
        <v>0</v>
      </c>
    </row>
    <row r="21" spans="1:15" ht="18.75">
      <c r="A21" s="8" t="s">
        <v>12</v>
      </c>
      <c r="B21" s="9">
        <v>0</v>
      </c>
      <c r="C21" s="9">
        <f>ROUND((B21*0.514),0)</f>
        <v>0</v>
      </c>
      <c r="D21" s="10">
        <f t="shared" si="0"/>
        <v>0</v>
      </c>
      <c r="E21" s="10">
        <f t="shared" si="5"/>
        <v>0</v>
      </c>
      <c r="F21" s="10">
        <f t="shared" si="6"/>
        <v>0</v>
      </c>
      <c r="G21" s="10">
        <f t="shared" si="1"/>
        <v>0</v>
      </c>
      <c r="H21" s="10"/>
      <c r="J21" s="9">
        <f>ROUND((I21*0.514),0)</f>
        <v>0</v>
      </c>
      <c r="K21" s="10">
        <f t="shared" si="2"/>
        <v>0</v>
      </c>
      <c r="L21" s="10">
        <f t="shared" si="7"/>
        <v>0</v>
      </c>
      <c r="M21" s="10">
        <f t="shared" si="8"/>
        <v>0</v>
      </c>
      <c r="N21" s="10">
        <f t="shared" si="3"/>
        <v>0</v>
      </c>
      <c r="O21">
        <f t="shared" si="4"/>
        <v>0</v>
      </c>
    </row>
    <row r="22" spans="1:15" ht="18.75">
      <c r="A22" s="8" t="s">
        <v>13</v>
      </c>
      <c r="B22" s="9">
        <v>0</v>
      </c>
      <c r="C22" s="9">
        <f>ROUND((B22*0.512),0)</f>
        <v>0</v>
      </c>
      <c r="D22" s="10">
        <f t="shared" si="0"/>
        <v>0</v>
      </c>
      <c r="E22" s="10">
        <f t="shared" si="5"/>
        <v>0</v>
      </c>
      <c r="F22" s="10">
        <f t="shared" si="6"/>
        <v>0</v>
      </c>
      <c r="G22" s="10">
        <f t="shared" si="1"/>
        <v>0</v>
      </c>
      <c r="H22" s="10"/>
      <c r="J22" s="9">
        <f>ROUND((I22*0.512),0)</f>
        <v>0</v>
      </c>
      <c r="K22" s="10">
        <f t="shared" si="2"/>
        <v>0</v>
      </c>
      <c r="L22" s="10">
        <f t="shared" si="7"/>
        <v>0</v>
      </c>
      <c r="M22" s="10">
        <f t="shared" si="8"/>
        <v>0</v>
      </c>
      <c r="N22" s="10">
        <f t="shared" si="3"/>
        <v>0</v>
      </c>
      <c r="O22">
        <f t="shared" si="4"/>
        <v>0</v>
      </c>
    </row>
    <row r="23" spans="1:15" ht="18.75">
      <c r="A23" s="8" t="s">
        <v>14</v>
      </c>
      <c r="B23" s="9">
        <v>0</v>
      </c>
      <c r="C23" s="9">
        <f>ROUND((B23*0.512),0)</f>
        <v>0</v>
      </c>
      <c r="D23" s="10">
        <f t="shared" si="0"/>
        <v>0</v>
      </c>
      <c r="E23" s="10">
        <f t="shared" si="5"/>
        <v>0</v>
      </c>
      <c r="F23" s="10">
        <f t="shared" si="6"/>
        <v>0</v>
      </c>
      <c r="G23" s="10">
        <f t="shared" si="1"/>
        <v>0</v>
      </c>
      <c r="H23" s="10"/>
      <c r="J23" s="9">
        <f>ROUND((I23*0.512),0)</f>
        <v>0</v>
      </c>
      <c r="K23" s="10">
        <f t="shared" si="2"/>
        <v>0</v>
      </c>
      <c r="L23" s="10">
        <f t="shared" si="7"/>
        <v>0</v>
      </c>
      <c r="M23" s="10">
        <f t="shared" si="8"/>
        <v>0</v>
      </c>
      <c r="N23" s="10">
        <f t="shared" si="3"/>
        <v>0</v>
      </c>
      <c r="O23">
        <f t="shared" si="4"/>
        <v>0</v>
      </c>
    </row>
    <row r="24" spans="1:15" ht="18.75">
      <c r="A24" s="8" t="s">
        <v>15</v>
      </c>
      <c r="B24" s="9">
        <v>0</v>
      </c>
      <c r="C24" s="9">
        <f>ROUND((B24*0.512),0)</f>
        <v>0</v>
      </c>
      <c r="D24" s="10">
        <f t="shared" si="0"/>
        <v>0</v>
      </c>
      <c r="E24" s="10">
        <f t="shared" si="5"/>
        <v>0</v>
      </c>
      <c r="F24" s="10">
        <f t="shared" si="6"/>
        <v>0</v>
      </c>
      <c r="G24" s="10">
        <f t="shared" si="1"/>
        <v>0</v>
      </c>
      <c r="H24" s="10"/>
      <c r="J24" s="9">
        <f>ROUND((I24*0.512),0)</f>
        <v>0</v>
      </c>
      <c r="K24" s="10">
        <f t="shared" si="2"/>
        <v>0</v>
      </c>
      <c r="L24" s="10">
        <f t="shared" si="7"/>
        <v>0</v>
      </c>
      <c r="M24" s="10">
        <f t="shared" si="8"/>
        <v>0</v>
      </c>
      <c r="N24" s="10">
        <f t="shared" si="3"/>
        <v>0</v>
      </c>
      <c r="O24">
        <f t="shared" si="4"/>
        <v>0</v>
      </c>
    </row>
    <row r="25" spans="1:15" ht="18.75">
      <c r="A25" s="8" t="s">
        <v>16</v>
      </c>
      <c r="B25" s="9">
        <v>0</v>
      </c>
      <c r="C25" s="9">
        <f>ROUND((B25*0.521),0)</f>
        <v>0</v>
      </c>
      <c r="D25" s="10">
        <f t="shared" si="0"/>
        <v>0</v>
      </c>
      <c r="E25" s="10">
        <f t="shared" si="5"/>
        <v>0</v>
      </c>
      <c r="F25" s="10">
        <f t="shared" si="6"/>
        <v>0</v>
      </c>
      <c r="G25" s="10">
        <f t="shared" si="1"/>
        <v>0</v>
      </c>
      <c r="H25" s="10"/>
      <c r="J25" s="9">
        <f>ROUND((I25*0.521),0)</f>
        <v>0</v>
      </c>
      <c r="K25" s="10">
        <f t="shared" si="2"/>
        <v>0</v>
      </c>
      <c r="L25" s="10">
        <f t="shared" si="7"/>
        <v>0</v>
      </c>
      <c r="M25" s="10">
        <f t="shared" si="8"/>
        <v>0</v>
      </c>
      <c r="N25" s="10">
        <f t="shared" si="3"/>
        <v>0</v>
      </c>
      <c r="O25">
        <f t="shared" si="4"/>
        <v>0</v>
      </c>
    </row>
    <row r="26" spans="1:15" ht="18.75">
      <c r="A26" s="8" t="s">
        <v>17</v>
      </c>
      <c r="B26" s="9">
        <v>0</v>
      </c>
      <c r="C26" s="9">
        <f>ROUND((B26*0.521),0)</f>
        <v>0</v>
      </c>
      <c r="D26" s="10">
        <f t="shared" si="0"/>
        <v>0</v>
      </c>
      <c r="E26" s="10">
        <f t="shared" si="5"/>
        <v>0</v>
      </c>
      <c r="F26" s="10">
        <f t="shared" si="6"/>
        <v>0</v>
      </c>
      <c r="G26" s="10">
        <f t="shared" si="1"/>
        <v>0</v>
      </c>
      <c r="H26" s="10"/>
      <c r="J26" s="9">
        <f>ROUND((I26*0.521),0)</f>
        <v>0</v>
      </c>
      <c r="K26" s="10">
        <f t="shared" si="2"/>
        <v>0</v>
      </c>
      <c r="L26" s="10">
        <f t="shared" si="7"/>
        <v>0</v>
      </c>
      <c r="M26" s="10">
        <f t="shared" si="8"/>
        <v>0</v>
      </c>
      <c r="N26" s="10">
        <f t="shared" si="3"/>
        <v>0</v>
      </c>
      <c r="O26">
        <f t="shared" si="4"/>
        <v>0</v>
      </c>
    </row>
    <row r="27" spans="1:15" ht="18.75">
      <c r="A27" s="8" t="s">
        <v>18</v>
      </c>
      <c r="B27" s="9">
        <v>0</v>
      </c>
      <c r="C27" s="9">
        <f>ROUND((B27*0.521),0)</f>
        <v>0</v>
      </c>
      <c r="D27" s="10">
        <f t="shared" si="0"/>
        <v>0</v>
      </c>
      <c r="E27" s="10">
        <f t="shared" si="5"/>
        <v>0</v>
      </c>
      <c r="F27" s="10">
        <f t="shared" si="6"/>
        <v>0</v>
      </c>
      <c r="G27" s="10">
        <f t="shared" si="1"/>
        <v>0</v>
      </c>
      <c r="H27" s="10"/>
      <c r="J27" s="9">
        <f>ROUND((I27*0.521),0)</f>
        <v>0</v>
      </c>
      <c r="K27" s="10">
        <f t="shared" si="2"/>
        <v>0</v>
      </c>
      <c r="L27" s="10">
        <f t="shared" si="7"/>
        <v>0</v>
      </c>
      <c r="M27" s="10">
        <f t="shared" si="8"/>
        <v>0</v>
      </c>
      <c r="N27" s="10">
        <f t="shared" si="3"/>
        <v>0</v>
      </c>
      <c r="O27">
        <f t="shared" si="4"/>
        <v>0</v>
      </c>
    </row>
    <row r="28" spans="1:15" ht="18.75">
      <c r="A28" s="8" t="s">
        <v>19</v>
      </c>
      <c r="B28" s="9">
        <v>0</v>
      </c>
      <c r="C28" s="9">
        <f>ROUND((B28*0.546),0)</f>
        <v>0</v>
      </c>
      <c r="D28" s="10">
        <f t="shared" si="0"/>
        <v>0</v>
      </c>
      <c r="E28" s="10">
        <f t="shared" si="5"/>
        <v>0</v>
      </c>
      <c r="F28" s="10">
        <f t="shared" si="6"/>
        <v>0</v>
      </c>
      <c r="G28" s="10">
        <f t="shared" si="1"/>
        <v>0</v>
      </c>
      <c r="H28" s="10"/>
      <c r="J28" s="9">
        <f>ROUND((I28*0.546),0)</f>
        <v>0</v>
      </c>
      <c r="K28" s="10">
        <f t="shared" si="2"/>
        <v>0</v>
      </c>
      <c r="L28" s="10">
        <f t="shared" si="7"/>
        <v>0</v>
      </c>
      <c r="M28" s="10">
        <f t="shared" si="8"/>
        <v>0</v>
      </c>
      <c r="N28" s="10">
        <f t="shared" si="3"/>
        <v>0</v>
      </c>
      <c r="O28">
        <f t="shared" si="4"/>
        <v>0</v>
      </c>
    </row>
    <row r="29" spans="1:15" ht="18.75">
      <c r="A29" s="8" t="s">
        <v>9</v>
      </c>
      <c r="B29" s="9">
        <v>0</v>
      </c>
      <c r="C29" s="9">
        <f>ROUND((B29*0.546),0)</f>
        <v>0</v>
      </c>
      <c r="D29" s="10">
        <f t="shared" si="0"/>
        <v>0</v>
      </c>
      <c r="E29" s="10">
        <f t="shared" si="5"/>
        <v>0</v>
      </c>
      <c r="F29" s="10">
        <f t="shared" si="6"/>
        <v>0</v>
      </c>
      <c r="G29" s="10">
        <f t="shared" si="1"/>
        <v>0</v>
      </c>
      <c r="H29" s="10"/>
      <c r="J29" s="9">
        <f>ROUND((I29*0.546),0)</f>
        <v>0</v>
      </c>
      <c r="K29" s="10">
        <f t="shared" si="2"/>
        <v>0</v>
      </c>
      <c r="L29" s="10">
        <f t="shared" si="7"/>
        <v>0</v>
      </c>
      <c r="M29" s="10">
        <f t="shared" si="8"/>
        <v>0</v>
      </c>
      <c r="N29" s="10">
        <f t="shared" si="3"/>
        <v>0</v>
      </c>
      <c r="O29">
        <f t="shared" si="4"/>
        <v>0</v>
      </c>
    </row>
    <row r="30" spans="1:15" ht="18.75">
      <c r="A30" s="8" t="s">
        <v>20</v>
      </c>
      <c r="B30" s="9">
        <v>0</v>
      </c>
      <c r="C30" s="9">
        <f>ROUND((B30*0.546),0)</f>
        <v>0</v>
      </c>
      <c r="D30" s="10">
        <f t="shared" si="0"/>
        <v>0</v>
      </c>
      <c r="E30" s="10">
        <f t="shared" si="5"/>
        <v>0</v>
      </c>
      <c r="F30" s="10">
        <f t="shared" si="6"/>
        <v>0</v>
      </c>
      <c r="G30" s="10">
        <f t="shared" si="1"/>
        <v>0</v>
      </c>
      <c r="H30" s="10"/>
      <c r="J30" s="9">
        <f>ROUND((I30*0.546),0)</f>
        <v>0</v>
      </c>
      <c r="K30" s="10">
        <f t="shared" si="2"/>
        <v>0</v>
      </c>
      <c r="L30" s="10">
        <f t="shared" si="7"/>
        <v>0</v>
      </c>
      <c r="M30" s="10">
        <f t="shared" si="8"/>
        <v>0</v>
      </c>
      <c r="N30" s="10">
        <f t="shared" si="3"/>
        <v>0</v>
      </c>
      <c r="O30">
        <f t="shared" si="4"/>
        <v>0</v>
      </c>
    </row>
    <row r="31" spans="1:15" ht="18.75">
      <c r="A31" s="21" t="s">
        <v>44</v>
      </c>
      <c r="B31" s="9">
        <v>0</v>
      </c>
      <c r="C31" s="9">
        <f>ROUND((B31*0.581),0)</f>
        <v>0</v>
      </c>
      <c r="D31" s="10">
        <f t="shared" si="0"/>
        <v>0</v>
      </c>
      <c r="E31" s="10">
        <f t="shared" si="5"/>
        <v>0</v>
      </c>
      <c r="F31" s="10">
        <f t="shared" si="6"/>
        <v>0</v>
      </c>
      <c r="G31" s="10">
        <f t="shared" si="1"/>
        <v>0</v>
      </c>
      <c r="H31" s="10"/>
      <c r="J31" s="9">
        <f>ROUND((I31*0.581),0)</f>
        <v>0</v>
      </c>
      <c r="K31" s="10">
        <f t="shared" si="2"/>
        <v>0</v>
      </c>
      <c r="L31" s="10">
        <f t="shared" si="7"/>
        <v>0</v>
      </c>
      <c r="M31" s="10">
        <f t="shared" si="8"/>
        <v>0</v>
      </c>
      <c r="N31" s="10">
        <f t="shared" si="3"/>
        <v>0</v>
      </c>
      <c r="O31">
        <f t="shared" si="4"/>
        <v>0</v>
      </c>
    </row>
    <row r="32" spans="1:16" ht="18.75">
      <c r="A32" s="8" t="s">
        <v>11</v>
      </c>
      <c r="B32" s="9">
        <v>0</v>
      </c>
      <c r="C32" s="9">
        <f>ROUND((B32*0.581),0)</f>
        <v>0</v>
      </c>
      <c r="D32" s="10">
        <f t="shared" si="0"/>
        <v>0</v>
      </c>
      <c r="E32" s="10">
        <f t="shared" si="5"/>
        <v>0</v>
      </c>
      <c r="F32" s="10">
        <f t="shared" si="6"/>
        <v>0</v>
      </c>
      <c r="G32" s="10">
        <f t="shared" si="1"/>
        <v>0</v>
      </c>
      <c r="H32" s="10"/>
      <c r="J32" s="9">
        <f>ROUND((I32*0.581),0)</f>
        <v>0</v>
      </c>
      <c r="K32" s="10">
        <f t="shared" si="2"/>
        <v>0</v>
      </c>
      <c r="L32" s="10">
        <f t="shared" si="7"/>
        <v>0</v>
      </c>
      <c r="M32" s="10">
        <f t="shared" si="8"/>
        <v>0</v>
      </c>
      <c r="N32" s="10">
        <f t="shared" si="3"/>
        <v>0</v>
      </c>
      <c r="O32">
        <f t="shared" si="4"/>
        <v>0</v>
      </c>
      <c r="P32">
        <f>SUM(O21:O32)</f>
        <v>0</v>
      </c>
    </row>
    <row r="33" spans="1:15" ht="18.75">
      <c r="A33" s="8" t="s">
        <v>12</v>
      </c>
      <c r="B33" s="9">
        <v>0</v>
      </c>
      <c r="C33" s="9">
        <f>ROUND((B33*0.581),0)</f>
        <v>0</v>
      </c>
      <c r="D33" s="10">
        <f t="shared" si="0"/>
        <v>0</v>
      </c>
      <c r="E33" s="10">
        <f t="shared" si="5"/>
        <v>0</v>
      </c>
      <c r="F33" s="10">
        <f t="shared" si="6"/>
        <v>0</v>
      </c>
      <c r="G33" s="10">
        <f t="shared" si="1"/>
        <v>0</v>
      </c>
      <c r="H33" s="10"/>
      <c r="J33" s="9">
        <f>ROUND((I33*0.581),0)</f>
        <v>0</v>
      </c>
      <c r="K33" s="10">
        <f t="shared" si="2"/>
        <v>0</v>
      </c>
      <c r="L33" s="10">
        <f t="shared" si="7"/>
        <v>0</v>
      </c>
      <c r="M33" s="10">
        <f t="shared" si="8"/>
        <v>0</v>
      </c>
      <c r="N33" s="10">
        <f t="shared" si="3"/>
        <v>0</v>
      </c>
      <c r="O33">
        <f t="shared" si="4"/>
        <v>0</v>
      </c>
    </row>
    <row r="34" spans="1:15" ht="18.75">
      <c r="A34" s="8" t="s">
        <v>13</v>
      </c>
      <c r="B34" s="9">
        <v>0</v>
      </c>
      <c r="C34" s="9">
        <f>ROUND((B34*0.589),0)</f>
        <v>0</v>
      </c>
      <c r="D34" s="10">
        <f t="shared" si="0"/>
        <v>0</v>
      </c>
      <c r="E34" s="10">
        <f t="shared" si="5"/>
        <v>0</v>
      </c>
      <c r="F34" s="10">
        <f t="shared" si="6"/>
        <v>0</v>
      </c>
      <c r="G34" s="10">
        <f t="shared" si="1"/>
        <v>0</v>
      </c>
      <c r="H34" s="10"/>
      <c r="J34" s="9">
        <f>ROUND((I34*0.589),0)</f>
        <v>0</v>
      </c>
      <c r="K34" s="10">
        <f t="shared" si="2"/>
        <v>0</v>
      </c>
      <c r="L34" s="10">
        <f t="shared" si="7"/>
        <v>0</v>
      </c>
      <c r="M34" s="10">
        <f t="shared" si="8"/>
        <v>0</v>
      </c>
      <c r="N34" s="10">
        <f t="shared" si="3"/>
        <v>0</v>
      </c>
      <c r="O34">
        <f t="shared" si="4"/>
        <v>0</v>
      </c>
    </row>
    <row r="35" spans="1:15" ht="18.75">
      <c r="A35" s="8" t="s">
        <v>14</v>
      </c>
      <c r="B35" s="9">
        <v>0</v>
      </c>
      <c r="C35" s="9">
        <f>ROUND((B35*0.589),0)</f>
        <v>0</v>
      </c>
      <c r="D35" s="10">
        <f t="shared" si="0"/>
        <v>0</v>
      </c>
      <c r="E35" s="10">
        <f t="shared" si="5"/>
        <v>0</v>
      </c>
      <c r="F35" s="10">
        <f t="shared" si="6"/>
        <v>0</v>
      </c>
      <c r="G35" s="10">
        <f t="shared" si="1"/>
        <v>0</v>
      </c>
      <c r="H35" s="10"/>
      <c r="J35" s="9">
        <f>ROUND((I35*0.589),0)</f>
        <v>0</v>
      </c>
      <c r="K35" s="10">
        <f t="shared" si="2"/>
        <v>0</v>
      </c>
      <c r="L35" s="10">
        <f t="shared" si="7"/>
        <v>0</v>
      </c>
      <c r="M35" s="10">
        <f t="shared" si="8"/>
        <v>0</v>
      </c>
      <c r="N35" s="10">
        <f t="shared" si="3"/>
        <v>0</v>
      </c>
      <c r="O35">
        <f t="shared" si="4"/>
        <v>0</v>
      </c>
    </row>
    <row r="36" spans="1:15" ht="18.75">
      <c r="A36" s="8" t="s">
        <v>15</v>
      </c>
      <c r="B36" s="9">
        <v>0</v>
      </c>
      <c r="C36" s="9">
        <f>ROUND((B36*0.589),0)</f>
        <v>0</v>
      </c>
      <c r="D36" s="10">
        <f t="shared" si="0"/>
        <v>0</v>
      </c>
      <c r="E36" s="10">
        <f t="shared" si="5"/>
        <v>0</v>
      </c>
      <c r="F36" s="10">
        <f t="shared" si="6"/>
        <v>0</v>
      </c>
      <c r="G36" s="10">
        <f t="shared" si="1"/>
        <v>0</v>
      </c>
      <c r="H36" s="10"/>
      <c r="J36" s="9">
        <f>ROUND((I36*0.589),0)</f>
        <v>0</v>
      </c>
      <c r="K36" s="10">
        <f t="shared" si="2"/>
        <v>0</v>
      </c>
      <c r="L36" s="10">
        <f t="shared" si="7"/>
        <v>0</v>
      </c>
      <c r="M36" s="10">
        <f t="shared" si="8"/>
        <v>0</v>
      </c>
      <c r="N36" s="10">
        <f t="shared" si="3"/>
        <v>0</v>
      </c>
      <c r="O36">
        <f t="shared" si="4"/>
        <v>0</v>
      </c>
    </row>
    <row r="37" spans="1:15" ht="18.75">
      <c r="A37" s="8" t="s">
        <v>16</v>
      </c>
      <c r="B37" s="9">
        <v>0</v>
      </c>
      <c r="C37" s="9">
        <f>ROUND((B37*0.604),0)</f>
        <v>0</v>
      </c>
      <c r="D37" s="10">
        <f t="shared" si="0"/>
        <v>0</v>
      </c>
      <c r="E37" s="10">
        <f t="shared" si="5"/>
        <v>0</v>
      </c>
      <c r="F37" s="10">
        <f t="shared" si="6"/>
        <v>0</v>
      </c>
      <c r="G37" s="10">
        <f t="shared" si="1"/>
        <v>0</v>
      </c>
      <c r="J37" s="9">
        <f>ROUND((I37*0.604),0)</f>
        <v>0</v>
      </c>
      <c r="K37" s="10">
        <f t="shared" si="2"/>
        <v>0</v>
      </c>
      <c r="L37" s="10">
        <f t="shared" si="7"/>
        <v>0</v>
      </c>
      <c r="M37" s="10">
        <f t="shared" si="8"/>
        <v>0</v>
      </c>
      <c r="N37" s="10">
        <f t="shared" si="3"/>
        <v>0</v>
      </c>
      <c r="O37">
        <f t="shared" si="4"/>
        <v>0</v>
      </c>
    </row>
    <row r="38" spans="1:15" ht="18.75">
      <c r="A38" s="8" t="s">
        <v>17</v>
      </c>
      <c r="B38" s="9">
        <v>0</v>
      </c>
      <c r="C38" s="9">
        <f>ROUND((B38*0.604),0)</f>
        <v>0</v>
      </c>
      <c r="D38" s="10">
        <f t="shared" si="0"/>
        <v>0</v>
      </c>
      <c r="E38" s="10">
        <f t="shared" si="5"/>
        <v>0</v>
      </c>
      <c r="F38" s="10">
        <f t="shared" si="6"/>
        <v>0</v>
      </c>
      <c r="G38" s="10">
        <f t="shared" si="1"/>
        <v>0</v>
      </c>
      <c r="J38" s="9">
        <f>ROUND((I38*0.604),0)</f>
        <v>0</v>
      </c>
      <c r="K38" s="10">
        <f t="shared" si="2"/>
        <v>0</v>
      </c>
      <c r="L38" s="10">
        <f t="shared" si="7"/>
        <v>0</v>
      </c>
      <c r="M38" s="10">
        <f t="shared" si="8"/>
        <v>0</v>
      </c>
      <c r="N38" s="10">
        <f t="shared" si="3"/>
        <v>0</v>
      </c>
      <c r="O38">
        <f t="shared" si="4"/>
        <v>0</v>
      </c>
    </row>
    <row r="39" spans="1:15" ht="18.75">
      <c r="A39" s="36" t="s">
        <v>18</v>
      </c>
      <c r="B39" s="9">
        <v>0</v>
      </c>
      <c r="C39" s="9">
        <f>ROUND((B39*0.604),0)</f>
        <v>0</v>
      </c>
      <c r="D39" s="10">
        <f t="shared" si="0"/>
        <v>0</v>
      </c>
      <c r="E39" s="10">
        <f t="shared" si="5"/>
        <v>0</v>
      </c>
      <c r="F39" s="10">
        <f t="shared" si="6"/>
        <v>0</v>
      </c>
      <c r="G39" s="10">
        <f t="shared" si="1"/>
        <v>0</v>
      </c>
      <c r="H39" s="10" t="s">
        <v>23</v>
      </c>
      <c r="J39" s="9">
        <f>ROUND((I39*0.604),0)</f>
        <v>0</v>
      </c>
      <c r="K39" s="10">
        <f t="shared" si="2"/>
        <v>0</v>
      </c>
      <c r="L39" s="10">
        <f t="shared" si="7"/>
        <v>0</v>
      </c>
      <c r="M39" s="10">
        <f t="shared" si="8"/>
        <v>0</v>
      </c>
      <c r="N39" s="10">
        <f t="shared" si="3"/>
        <v>0</v>
      </c>
      <c r="O39">
        <f t="shared" si="4"/>
        <v>0</v>
      </c>
    </row>
    <row r="40" spans="1:15" ht="18.75">
      <c r="A40" s="36" t="s">
        <v>19</v>
      </c>
      <c r="B40" s="9">
        <v>0</v>
      </c>
      <c r="C40" s="9">
        <f>ROUND((B40*0.652),0)</f>
        <v>0</v>
      </c>
      <c r="D40" s="10">
        <f t="shared" si="0"/>
        <v>0</v>
      </c>
      <c r="E40" s="10">
        <f t="shared" si="5"/>
        <v>0</v>
      </c>
      <c r="F40" s="10">
        <f t="shared" si="6"/>
        <v>0</v>
      </c>
      <c r="G40" s="10">
        <f t="shared" si="1"/>
        <v>0</v>
      </c>
      <c r="J40" s="9">
        <f>ROUND((I40*0.652),0)</f>
        <v>0</v>
      </c>
      <c r="K40" s="10">
        <f t="shared" si="2"/>
        <v>0</v>
      </c>
      <c r="L40" s="10">
        <f t="shared" si="7"/>
        <v>0</v>
      </c>
      <c r="M40" s="10">
        <f t="shared" si="8"/>
        <v>0</v>
      </c>
      <c r="N40" s="10">
        <f t="shared" si="3"/>
        <v>0</v>
      </c>
      <c r="O40">
        <f t="shared" si="4"/>
        <v>0</v>
      </c>
    </row>
    <row r="41" spans="1:15" ht="18.75">
      <c r="A41" s="36" t="s">
        <v>9</v>
      </c>
      <c r="B41" s="9">
        <v>0</v>
      </c>
      <c r="C41" s="9">
        <f>ROUND((B41*0.652),0)</f>
        <v>0</v>
      </c>
      <c r="D41" s="10">
        <f t="shared" si="0"/>
        <v>0</v>
      </c>
      <c r="E41" s="10">
        <f t="shared" si="5"/>
        <v>0</v>
      </c>
      <c r="F41" s="10">
        <f t="shared" si="6"/>
        <v>0</v>
      </c>
      <c r="G41" s="10">
        <f t="shared" si="1"/>
        <v>0</v>
      </c>
      <c r="J41" s="9">
        <f>ROUND((I41*0.652),0)</f>
        <v>0</v>
      </c>
      <c r="K41" s="10">
        <f t="shared" si="2"/>
        <v>0</v>
      </c>
      <c r="L41" s="10">
        <f t="shared" si="7"/>
        <v>0</v>
      </c>
      <c r="M41" s="10">
        <f t="shared" si="8"/>
        <v>0</v>
      </c>
      <c r="N41" s="10">
        <f t="shared" si="3"/>
        <v>0</v>
      </c>
      <c r="O41">
        <f t="shared" si="4"/>
        <v>0</v>
      </c>
    </row>
    <row r="42" spans="1:15" ht="18.75">
      <c r="A42" s="36" t="s">
        <v>20</v>
      </c>
      <c r="B42" s="9">
        <v>0</v>
      </c>
      <c r="C42" s="9">
        <f>ROUND((B42*0.652),0)</f>
        <v>0</v>
      </c>
      <c r="D42" s="10">
        <f t="shared" si="0"/>
        <v>0</v>
      </c>
      <c r="E42" s="10">
        <f t="shared" si="5"/>
        <v>0</v>
      </c>
      <c r="F42" s="10">
        <f t="shared" si="6"/>
        <v>0</v>
      </c>
      <c r="G42" s="10">
        <f t="shared" si="1"/>
        <v>0</v>
      </c>
      <c r="J42" s="9">
        <f>ROUND((I42*0.652),0)</f>
        <v>0</v>
      </c>
      <c r="K42" s="10">
        <f t="shared" si="2"/>
        <v>0</v>
      </c>
      <c r="L42" s="10">
        <f t="shared" si="7"/>
        <v>0</v>
      </c>
      <c r="M42" s="10">
        <f t="shared" si="8"/>
        <v>0</v>
      </c>
      <c r="N42" s="10">
        <f t="shared" si="3"/>
        <v>0</v>
      </c>
      <c r="O42">
        <f t="shared" si="4"/>
        <v>0</v>
      </c>
    </row>
    <row r="43" spans="1:15" ht="18.75">
      <c r="A43" s="36" t="s">
        <v>45</v>
      </c>
      <c r="B43" s="9">
        <v>0</v>
      </c>
      <c r="C43" s="9">
        <f>ROUND((B43*0.688),0)</f>
        <v>0</v>
      </c>
      <c r="D43" s="10">
        <f t="shared" si="0"/>
        <v>0</v>
      </c>
      <c r="E43" s="10">
        <f t="shared" si="5"/>
        <v>0</v>
      </c>
      <c r="F43" s="10">
        <f t="shared" si="6"/>
        <v>0</v>
      </c>
      <c r="G43" s="10">
        <f t="shared" si="1"/>
        <v>0</v>
      </c>
      <c r="J43" s="9">
        <f>ROUND((I43*0.688),0)</f>
        <v>0</v>
      </c>
      <c r="K43" s="10">
        <f t="shared" si="2"/>
        <v>0</v>
      </c>
      <c r="L43" s="10">
        <f t="shared" si="7"/>
        <v>0</v>
      </c>
      <c r="M43" s="10">
        <f t="shared" si="8"/>
        <v>0</v>
      </c>
      <c r="N43" s="10">
        <f t="shared" si="3"/>
        <v>0</v>
      </c>
      <c r="O43">
        <f t="shared" si="4"/>
        <v>0</v>
      </c>
    </row>
    <row r="44" spans="1:16" ht="18.75">
      <c r="A44" s="36" t="s">
        <v>24</v>
      </c>
      <c r="B44" s="9">
        <v>0</v>
      </c>
      <c r="C44" s="9">
        <f>ROUND((B44*0.688),0)</f>
        <v>0</v>
      </c>
      <c r="D44" s="10">
        <f t="shared" si="0"/>
        <v>0</v>
      </c>
      <c r="E44" s="10">
        <f t="shared" si="5"/>
        <v>0</v>
      </c>
      <c r="F44" s="10">
        <f t="shared" si="6"/>
        <v>0</v>
      </c>
      <c r="G44" s="10">
        <f t="shared" si="1"/>
        <v>0</v>
      </c>
      <c r="J44" s="9">
        <f>ROUND((I44*0.688),0)</f>
        <v>0</v>
      </c>
      <c r="K44" s="10">
        <f t="shared" si="2"/>
        <v>0</v>
      </c>
      <c r="L44" s="10">
        <f t="shared" si="7"/>
        <v>0</v>
      </c>
      <c r="M44" s="10">
        <f t="shared" si="8"/>
        <v>0</v>
      </c>
      <c r="N44" s="10">
        <f t="shared" si="3"/>
        <v>0</v>
      </c>
      <c r="O44">
        <f t="shared" si="4"/>
        <v>0</v>
      </c>
      <c r="P44">
        <f>SUM(O33:O44)</f>
        <v>0</v>
      </c>
    </row>
    <row r="45" spans="1:16" ht="18.75">
      <c r="A45" s="36" t="s">
        <v>12</v>
      </c>
      <c r="B45" s="9">
        <v>0</v>
      </c>
      <c r="C45" s="9">
        <f>ROUND((B45*0.688),0)</f>
        <v>0</v>
      </c>
      <c r="D45" s="10">
        <f t="shared" si="0"/>
        <v>0</v>
      </c>
      <c r="E45" s="10">
        <f t="shared" si="5"/>
        <v>0</v>
      </c>
      <c r="F45" s="10">
        <f t="shared" si="6"/>
        <v>0</v>
      </c>
      <c r="G45" s="10">
        <f t="shared" si="1"/>
        <v>0</v>
      </c>
      <c r="J45" s="9">
        <f>ROUND((I45*0.688),0)</f>
        <v>0</v>
      </c>
      <c r="K45" s="10">
        <f t="shared" si="2"/>
        <v>0</v>
      </c>
      <c r="L45" s="10">
        <f t="shared" si="7"/>
        <v>0</v>
      </c>
      <c r="M45" s="10">
        <f t="shared" si="8"/>
        <v>0</v>
      </c>
      <c r="N45" s="10">
        <f t="shared" si="3"/>
        <v>0</v>
      </c>
      <c r="O45">
        <f t="shared" si="4"/>
        <v>0</v>
      </c>
      <c r="P45" s="42"/>
    </row>
    <row r="46" spans="1:14" ht="18.75">
      <c r="A46" s="36"/>
      <c r="B46" s="9"/>
      <c r="C46" s="9"/>
      <c r="D46" s="10"/>
      <c r="E46" s="10"/>
      <c r="F46" s="10"/>
      <c r="G46" s="10"/>
      <c r="K46" s="10"/>
      <c r="L46" s="10"/>
      <c r="M46" s="10"/>
      <c r="N46" s="10"/>
    </row>
    <row r="47" spans="1:15" ht="40.5">
      <c r="A47" s="36"/>
      <c r="B47" s="45"/>
      <c r="C47" s="45"/>
      <c r="D47" s="41"/>
      <c r="E47" s="41"/>
      <c r="F47" s="41"/>
      <c r="G47" s="41"/>
      <c r="K47" s="41"/>
      <c r="L47" s="41"/>
      <c r="M47" s="50" t="s">
        <v>109</v>
      </c>
      <c r="O47">
        <f>SUM(O16:O45)</f>
        <v>0</v>
      </c>
    </row>
    <row r="48" spans="1:13" ht="18.75">
      <c r="A48" s="46" t="s">
        <v>75</v>
      </c>
      <c r="B48" s="45"/>
      <c r="C48" s="45"/>
      <c r="D48" s="41"/>
      <c r="E48" s="41"/>
      <c r="F48" s="41"/>
      <c r="G48" s="41"/>
      <c r="K48" s="41"/>
      <c r="L48" s="41"/>
      <c r="M48" s="41"/>
    </row>
    <row r="49" spans="1:13" ht="18.75">
      <c r="A49" s="36" t="s">
        <v>111</v>
      </c>
      <c r="B49" s="45"/>
      <c r="C49" s="45"/>
      <c r="D49" s="41"/>
      <c r="E49" s="41"/>
      <c r="F49" s="41"/>
      <c r="G49" s="41"/>
      <c r="K49" s="41"/>
      <c r="L49" s="41"/>
      <c r="M49" s="41"/>
    </row>
    <row r="50" spans="1:13" ht="18.75">
      <c r="A50" s="36" t="s">
        <v>116</v>
      </c>
      <c r="B50" s="45"/>
      <c r="C50" s="45"/>
      <c r="D50" s="41"/>
      <c r="E50" s="41"/>
      <c r="F50" s="41"/>
      <c r="G50" s="41"/>
      <c r="K50" s="41"/>
      <c r="L50" s="41"/>
      <c r="M50" s="41"/>
    </row>
    <row r="51" spans="1:13" ht="18.75">
      <c r="A51" s="36" t="s">
        <v>115</v>
      </c>
      <c r="B51" s="45"/>
      <c r="C51" s="45"/>
      <c r="D51" s="41"/>
      <c r="E51" s="41"/>
      <c r="F51" s="41"/>
      <c r="G51" s="41"/>
      <c r="K51" s="41"/>
      <c r="L51" s="41"/>
      <c r="M51" s="41"/>
    </row>
    <row r="52" spans="1:13" ht="18.75">
      <c r="A52" s="36" t="s">
        <v>125</v>
      </c>
      <c r="B52" s="45"/>
      <c r="C52" s="45"/>
      <c r="D52" s="41"/>
      <c r="E52" s="41"/>
      <c r="F52" s="41"/>
      <c r="G52" s="41"/>
      <c r="K52" s="41"/>
      <c r="L52" s="41"/>
      <c r="M52" s="41"/>
    </row>
    <row r="53" ht="18.75">
      <c r="A53" s="36"/>
    </row>
    <row r="54" spans="1:5" ht="12.75">
      <c r="A54" s="37" t="s">
        <v>50</v>
      </c>
      <c r="E54" t="s">
        <v>49</v>
      </c>
    </row>
    <row r="55" spans="1:5" ht="15.75">
      <c r="A55" s="55" t="s">
        <v>126</v>
      </c>
      <c r="E55" t="s">
        <v>127</v>
      </c>
    </row>
    <row r="56" spans="1:6" ht="12.75">
      <c r="A56" t="s">
        <v>51</v>
      </c>
      <c r="B56" t="s">
        <v>66</v>
      </c>
      <c r="E56" t="s">
        <v>52</v>
      </c>
      <c r="F56" t="s">
        <v>67</v>
      </c>
    </row>
    <row r="57" spans="1:6" ht="12.75">
      <c r="A57" t="s">
        <v>52</v>
      </c>
      <c r="B57" t="s">
        <v>68</v>
      </c>
      <c r="C57" t="s">
        <v>67</v>
      </c>
      <c r="E57" t="s">
        <v>53</v>
      </c>
      <c r="F57" t="s">
        <v>69</v>
      </c>
    </row>
    <row r="58" spans="1:6" ht="12.75">
      <c r="A58" t="s">
        <v>53</v>
      </c>
      <c r="B58" t="s">
        <v>53</v>
      </c>
      <c r="C58" t="s">
        <v>69</v>
      </c>
      <c r="E58" t="s">
        <v>54</v>
      </c>
      <c r="F58" t="s">
        <v>70</v>
      </c>
    </row>
    <row r="59" spans="1:6" ht="12.75">
      <c r="A59" t="s">
        <v>54</v>
      </c>
      <c r="B59" t="s">
        <v>54</v>
      </c>
      <c r="C59" t="s">
        <v>70</v>
      </c>
      <c r="E59" t="s">
        <v>55</v>
      </c>
      <c r="F59" t="s">
        <v>71</v>
      </c>
    </row>
    <row r="60" spans="1:2" ht="18.75">
      <c r="A60" s="36"/>
      <c r="B60" s="32"/>
    </row>
    <row r="61" ht="15.75">
      <c r="B61" s="32" t="s">
        <v>100</v>
      </c>
    </row>
    <row r="62" ht="15.75">
      <c r="B62" s="32" t="s">
        <v>78</v>
      </c>
    </row>
    <row r="63" ht="15.75">
      <c r="B63" s="32" t="s">
        <v>131</v>
      </c>
    </row>
    <row r="64" ht="15.75">
      <c r="B64" s="32" t="s">
        <v>74</v>
      </c>
    </row>
    <row r="65" spans="2:4" ht="18">
      <c r="B65" s="32" t="s">
        <v>101</v>
      </c>
      <c r="D65" s="22"/>
    </row>
    <row r="66" spans="2:4" ht="18">
      <c r="B66" s="32" t="s">
        <v>81</v>
      </c>
      <c r="D66" s="22"/>
    </row>
    <row r="67" ht="15.75">
      <c r="B67" s="32" t="s">
        <v>72</v>
      </c>
    </row>
    <row r="68" ht="15">
      <c r="B68" s="35" t="s">
        <v>121</v>
      </c>
    </row>
    <row r="69" ht="18">
      <c r="B69" s="43" t="s">
        <v>112</v>
      </c>
    </row>
    <row r="70" ht="15.75">
      <c r="B70" s="32" t="s">
        <v>128</v>
      </c>
    </row>
    <row r="71" ht="12.75">
      <c r="B71" s="26" t="s">
        <v>129</v>
      </c>
    </row>
    <row r="72" ht="12.75">
      <c r="B72" s="26" t="s">
        <v>130</v>
      </c>
    </row>
    <row r="73" ht="15.75">
      <c r="B73" s="49" t="s">
        <v>96</v>
      </c>
    </row>
    <row r="74" ht="15.75">
      <c r="B74" s="49" t="s">
        <v>98</v>
      </c>
    </row>
    <row r="75" ht="15.75">
      <c r="B75" s="49" t="s">
        <v>99</v>
      </c>
    </row>
    <row r="76" ht="15.75">
      <c r="B76" s="49" t="s">
        <v>97</v>
      </c>
    </row>
    <row r="77" ht="15.75">
      <c r="B77" s="49" t="s">
        <v>113</v>
      </c>
    </row>
    <row r="78" ht="15.75">
      <c r="B78" s="49" t="s">
        <v>114</v>
      </c>
    </row>
    <row r="79" ht="15.75">
      <c r="B79" s="49"/>
    </row>
    <row r="80" ht="12.75">
      <c r="B80" s="26" t="s">
        <v>103</v>
      </c>
    </row>
    <row r="81" spans="1:2" ht="18.75">
      <c r="A81" s="36"/>
      <c r="B81" s="26" t="s">
        <v>73</v>
      </c>
    </row>
    <row r="83" spans="1:2" ht="18.75">
      <c r="A83" s="36" t="s">
        <v>38</v>
      </c>
      <c r="B83" t="s">
        <v>72</v>
      </c>
    </row>
    <row r="84" spans="1:2" ht="18.75">
      <c r="A84" s="36" t="s">
        <v>39</v>
      </c>
      <c r="B84" t="s">
        <v>40</v>
      </c>
    </row>
    <row r="85" ht="12.75">
      <c r="B85" t="s">
        <v>56</v>
      </c>
    </row>
    <row r="86" ht="12.75">
      <c r="B86" t="s">
        <v>41</v>
      </c>
    </row>
    <row r="87" spans="1:2" ht="18">
      <c r="A87" s="43" t="s">
        <v>122</v>
      </c>
      <c r="B87" t="s">
        <v>123</v>
      </c>
    </row>
    <row r="88" spans="1:2" ht="18">
      <c r="A88" s="43"/>
      <c r="B88" t="s">
        <v>124</v>
      </c>
    </row>
    <row r="89" ht="18">
      <c r="A89" s="43"/>
    </row>
    <row r="90" ht="18">
      <c r="D90" s="44" t="s">
        <v>77</v>
      </c>
    </row>
    <row r="91" ht="18">
      <c r="C91" s="44" t="s">
        <v>57</v>
      </c>
    </row>
    <row r="92" spans="1:13" ht="12.75">
      <c r="A92" t="s">
        <v>58</v>
      </c>
      <c r="B92" t="s">
        <v>60</v>
      </c>
      <c r="D92" t="s">
        <v>58</v>
      </c>
      <c r="E92" t="s">
        <v>60</v>
      </c>
      <c r="I92" t="s">
        <v>58</v>
      </c>
      <c r="J92" t="s">
        <v>60</v>
      </c>
      <c r="L92" t="s">
        <v>58</v>
      </c>
      <c r="M92" t="s">
        <v>60</v>
      </c>
    </row>
    <row r="93" spans="1:13" ht="12.75">
      <c r="A93" t="s">
        <v>59</v>
      </c>
      <c r="B93" t="s">
        <v>61</v>
      </c>
      <c r="D93" t="s">
        <v>61</v>
      </c>
      <c r="E93" t="s">
        <v>107</v>
      </c>
      <c r="I93" t="s">
        <v>62</v>
      </c>
      <c r="J93" t="s">
        <v>63</v>
      </c>
      <c r="L93" t="s">
        <v>64</v>
      </c>
      <c r="M93" t="s">
        <v>65</v>
      </c>
    </row>
    <row r="95" spans="1:13" ht="18">
      <c r="A95" s="31">
        <v>9850</v>
      </c>
      <c r="B95" s="47" t="s">
        <v>76</v>
      </c>
      <c r="D95" s="24">
        <v>11875</v>
      </c>
      <c r="E95" s="47" t="s">
        <v>76</v>
      </c>
      <c r="F95" s="24"/>
      <c r="G95" s="47"/>
      <c r="I95" s="24">
        <v>13000</v>
      </c>
      <c r="J95" s="47" t="s">
        <v>76</v>
      </c>
      <c r="K95" s="47"/>
      <c r="L95" s="24">
        <v>14500</v>
      </c>
      <c r="M95" s="47" t="s">
        <v>76</v>
      </c>
    </row>
    <row r="96" spans="1:13" ht="18">
      <c r="A96" s="31">
        <f>A95+250</f>
        <v>10100</v>
      </c>
      <c r="B96" s="47" t="s">
        <v>76</v>
      </c>
      <c r="D96" s="24">
        <v>12175</v>
      </c>
      <c r="E96" s="47" t="s">
        <v>76</v>
      </c>
      <c r="F96" s="24"/>
      <c r="G96" s="47"/>
      <c r="I96" s="24">
        <v>13350</v>
      </c>
      <c r="J96" s="47" t="s">
        <v>76</v>
      </c>
      <c r="K96" s="47"/>
      <c r="L96" s="24">
        <v>14850</v>
      </c>
      <c r="M96" s="47" t="s">
        <v>76</v>
      </c>
    </row>
    <row r="97" spans="1:13" ht="18">
      <c r="A97" s="31">
        <f aca="true" t="shared" si="9" ref="A97:A114">A96+250</f>
        <v>10350</v>
      </c>
      <c r="B97" s="47" t="s">
        <v>76</v>
      </c>
      <c r="D97" s="24">
        <v>12475</v>
      </c>
      <c r="E97" s="47" t="s">
        <v>76</v>
      </c>
      <c r="F97" s="24"/>
      <c r="G97" s="47"/>
      <c r="I97" s="24">
        <v>13700</v>
      </c>
      <c r="J97" s="47" t="s">
        <v>76</v>
      </c>
      <c r="K97" s="47"/>
      <c r="L97" s="24">
        <v>15200</v>
      </c>
      <c r="M97" s="47" t="s">
        <v>76</v>
      </c>
    </row>
    <row r="98" spans="1:13" ht="18">
      <c r="A98" s="31">
        <f t="shared" si="9"/>
        <v>10600</v>
      </c>
      <c r="B98" s="47" t="s">
        <v>76</v>
      </c>
      <c r="D98" s="24">
        <v>12775</v>
      </c>
      <c r="E98" s="47" t="s">
        <v>76</v>
      </c>
      <c r="F98" s="24"/>
      <c r="G98" s="47"/>
      <c r="I98" s="24">
        <v>14050</v>
      </c>
      <c r="J98" s="47" t="s">
        <v>76</v>
      </c>
      <c r="K98" s="47"/>
      <c r="L98" s="24">
        <v>15550</v>
      </c>
      <c r="M98" s="47" t="s">
        <v>76</v>
      </c>
    </row>
    <row r="99" spans="1:13" ht="18">
      <c r="A99" s="31">
        <f t="shared" si="9"/>
        <v>10850</v>
      </c>
      <c r="B99" s="47" t="s">
        <v>76</v>
      </c>
      <c r="D99" s="24">
        <v>13075</v>
      </c>
      <c r="E99" s="31">
        <v>13700</v>
      </c>
      <c r="F99" s="24"/>
      <c r="G99" s="47"/>
      <c r="I99" s="24">
        <v>14400</v>
      </c>
      <c r="J99" s="47" t="s">
        <v>76</v>
      </c>
      <c r="K99" s="47"/>
      <c r="L99" s="24">
        <v>15900</v>
      </c>
      <c r="M99" s="47" t="s">
        <v>76</v>
      </c>
    </row>
    <row r="100" spans="1:13" ht="18">
      <c r="A100" s="31">
        <f t="shared" si="9"/>
        <v>11100</v>
      </c>
      <c r="B100" s="47" t="s">
        <v>76</v>
      </c>
      <c r="D100" s="24">
        <v>13375</v>
      </c>
      <c r="E100" s="43">
        <v>13700</v>
      </c>
      <c r="F100" s="24"/>
      <c r="G100" s="43"/>
      <c r="I100" s="24">
        <v>14750</v>
      </c>
      <c r="J100" s="43">
        <v>15200</v>
      </c>
      <c r="K100" s="43"/>
      <c r="L100" s="24">
        <v>16250</v>
      </c>
      <c r="M100" s="43">
        <v>16800</v>
      </c>
    </row>
    <row r="101" spans="1:13" ht="18">
      <c r="A101" s="31">
        <f t="shared" si="9"/>
        <v>11350</v>
      </c>
      <c r="B101" s="31">
        <v>11875</v>
      </c>
      <c r="D101" s="24">
        <v>13675</v>
      </c>
      <c r="E101" s="43">
        <v>14050</v>
      </c>
      <c r="F101" s="24"/>
      <c r="G101" s="43"/>
      <c r="I101" s="24">
        <v>15100</v>
      </c>
      <c r="J101" s="43">
        <v>15550</v>
      </c>
      <c r="K101" s="43"/>
      <c r="L101" s="24">
        <v>16600</v>
      </c>
      <c r="M101" s="43">
        <v>17200</v>
      </c>
    </row>
    <row r="102" spans="1:13" ht="18">
      <c r="A102" s="31">
        <f t="shared" si="9"/>
        <v>11600</v>
      </c>
      <c r="B102" s="31">
        <v>11875</v>
      </c>
      <c r="D102" s="24">
        <v>13975</v>
      </c>
      <c r="E102" s="43">
        <v>14400</v>
      </c>
      <c r="F102" s="24"/>
      <c r="G102" s="43"/>
      <c r="I102" s="24">
        <v>15450</v>
      </c>
      <c r="J102" s="43">
        <v>15900</v>
      </c>
      <c r="K102" s="43"/>
      <c r="L102" s="24">
        <v>16950</v>
      </c>
      <c r="M102" s="43">
        <v>17600</v>
      </c>
    </row>
    <row r="103" spans="1:13" ht="18">
      <c r="A103" s="31">
        <f t="shared" si="9"/>
        <v>11850</v>
      </c>
      <c r="B103" s="31">
        <v>12175</v>
      </c>
      <c r="D103" s="24">
        <v>14275</v>
      </c>
      <c r="E103" s="43">
        <v>14750</v>
      </c>
      <c r="F103" s="24"/>
      <c r="G103" s="43"/>
      <c r="I103" s="24">
        <v>15800</v>
      </c>
      <c r="J103" s="43">
        <v>16250</v>
      </c>
      <c r="K103" s="43"/>
      <c r="L103" s="24">
        <v>17300</v>
      </c>
      <c r="M103" s="43">
        <v>18000</v>
      </c>
    </row>
    <row r="104" spans="1:13" ht="18">
      <c r="A104" s="31">
        <f t="shared" si="9"/>
        <v>12100</v>
      </c>
      <c r="B104" s="31">
        <v>12475</v>
      </c>
      <c r="D104" s="24">
        <v>14575</v>
      </c>
      <c r="E104" s="43">
        <v>15100</v>
      </c>
      <c r="F104" s="24"/>
      <c r="G104" s="43"/>
      <c r="I104" s="24">
        <v>16150</v>
      </c>
      <c r="J104" s="43">
        <v>16600</v>
      </c>
      <c r="K104" s="43"/>
      <c r="L104" s="24">
        <v>17650</v>
      </c>
      <c r="M104" s="43">
        <v>18400</v>
      </c>
    </row>
    <row r="105" spans="1:13" ht="18">
      <c r="A105" s="31">
        <f t="shared" si="9"/>
        <v>12350</v>
      </c>
      <c r="B105" s="31">
        <v>12775</v>
      </c>
      <c r="D105" s="24">
        <v>14875</v>
      </c>
      <c r="E105" s="43">
        <v>15450</v>
      </c>
      <c r="F105" s="24"/>
      <c r="G105" s="43"/>
      <c r="I105" s="24">
        <v>16500</v>
      </c>
      <c r="J105" s="43">
        <v>16950</v>
      </c>
      <c r="K105" s="43"/>
      <c r="L105" s="24">
        <v>18000</v>
      </c>
      <c r="M105" s="43">
        <v>18400</v>
      </c>
    </row>
    <row r="106" spans="1:13" ht="18">
      <c r="A106" s="31">
        <f t="shared" si="9"/>
        <v>12600</v>
      </c>
      <c r="B106" s="31">
        <v>13075</v>
      </c>
      <c r="D106" s="24">
        <v>15175</v>
      </c>
      <c r="E106" s="43">
        <v>15800</v>
      </c>
      <c r="F106" s="24"/>
      <c r="G106" s="43"/>
      <c r="I106" s="24">
        <v>16850</v>
      </c>
      <c r="J106" s="43">
        <v>17300</v>
      </c>
      <c r="K106" s="43"/>
      <c r="L106" s="24">
        <v>18350</v>
      </c>
      <c r="M106" s="43">
        <v>18800</v>
      </c>
    </row>
    <row r="107" spans="1:13" ht="18">
      <c r="A107" s="31">
        <f t="shared" si="9"/>
        <v>12850</v>
      </c>
      <c r="B107" s="31">
        <v>13375</v>
      </c>
      <c r="D107" s="24">
        <v>15475</v>
      </c>
      <c r="E107" s="43">
        <v>15800</v>
      </c>
      <c r="F107" s="24"/>
      <c r="G107" s="43"/>
      <c r="I107" s="24">
        <v>17200</v>
      </c>
      <c r="J107" s="43">
        <v>17650</v>
      </c>
      <c r="K107" s="43"/>
      <c r="L107" s="24">
        <v>18700</v>
      </c>
      <c r="M107" s="43">
        <v>19200</v>
      </c>
    </row>
    <row r="108" spans="1:13" ht="20.25">
      <c r="A108" s="31">
        <f t="shared" si="9"/>
        <v>13100</v>
      </c>
      <c r="B108" s="31">
        <v>13375</v>
      </c>
      <c r="D108" s="24">
        <v>15775</v>
      </c>
      <c r="E108" s="43">
        <v>16150</v>
      </c>
      <c r="F108" s="24"/>
      <c r="G108" s="43"/>
      <c r="H108" s="48"/>
      <c r="I108" s="24">
        <v>17550</v>
      </c>
      <c r="J108" s="43">
        <v>18000</v>
      </c>
      <c r="K108" s="43"/>
      <c r="L108" s="24" t="s">
        <v>104</v>
      </c>
      <c r="M108" s="43">
        <v>19600</v>
      </c>
    </row>
    <row r="109" spans="1:13" ht="20.25">
      <c r="A109" s="31">
        <f t="shared" si="9"/>
        <v>13350</v>
      </c>
      <c r="B109" s="31">
        <v>13675</v>
      </c>
      <c r="D109" s="24">
        <v>16075</v>
      </c>
      <c r="E109" s="43">
        <v>16500</v>
      </c>
      <c r="F109" s="24"/>
      <c r="G109" s="43"/>
      <c r="H109" s="48"/>
      <c r="I109" s="24">
        <v>17900</v>
      </c>
      <c r="J109" s="43">
        <v>18350</v>
      </c>
      <c r="K109" s="43"/>
      <c r="L109" s="24" t="s">
        <v>105</v>
      </c>
      <c r="M109" s="43">
        <v>20000</v>
      </c>
    </row>
    <row r="110" spans="1:13" ht="20.25">
      <c r="A110" s="31">
        <f t="shared" si="9"/>
        <v>13600</v>
      </c>
      <c r="B110" s="31">
        <v>13975</v>
      </c>
      <c r="D110" s="24">
        <v>16375</v>
      </c>
      <c r="E110" s="43">
        <v>16850</v>
      </c>
      <c r="F110" s="24"/>
      <c r="G110" s="43"/>
      <c r="H110" s="48"/>
      <c r="I110" s="24">
        <v>18250</v>
      </c>
      <c r="J110" s="43">
        <v>18700</v>
      </c>
      <c r="K110" s="43"/>
      <c r="L110" s="24" t="s">
        <v>106</v>
      </c>
      <c r="M110" s="43">
        <v>20400</v>
      </c>
    </row>
    <row r="111" spans="1:12" ht="18">
      <c r="A111" s="31">
        <f t="shared" si="9"/>
        <v>13850</v>
      </c>
      <c r="B111" s="31">
        <v>14275</v>
      </c>
      <c r="D111" s="24">
        <v>16675</v>
      </c>
      <c r="E111" s="43">
        <v>17200</v>
      </c>
      <c r="F111" s="24"/>
      <c r="G111" s="43"/>
      <c r="I111" s="24"/>
      <c r="J111" s="43"/>
      <c r="L111" s="24"/>
    </row>
    <row r="112" spans="1:12" ht="18">
      <c r="A112" s="31">
        <f t="shared" si="9"/>
        <v>14100</v>
      </c>
      <c r="B112" s="31">
        <v>14575</v>
      </c>
      <c r="D112" s="24">
        <v>16975</v>
      </c>
      <c r="E112" s="43">
        <v>17550</v>
      </c>
      <c r="F112" s="24"/>
      <c r="G112" s="43"/>
      <c r="I112" s="24"/>
      <c r="J112" s="24"/>
      <c r="L112" s="24" t="s">
        <v>79</v>
      </c>
    </row>
    <row r="113" spans="1:12" ht="18">
      <c r="A113" s="31">
        <f t="shared" si="9"/>
        <v>14350</v>
      </c>
      <c r="B113" s="31">
        <v>14875</v>
      </c>
      <c r="D113" s="24">
        <v>17275</v>
      </c>
      <c r="E113" s="43">
        <v>17900</v>
      </c>
      <c r="F113" s="24"/>
      <c r="G113" s="43"/>
      <c r="I113" s="24"/>
      <c r="J113" s="24"/>
      <c r="L113" s="24" t="s">
        <v>80</v>
      </c>
    </row>
    <row r="114" spans="1:12" ht="18">
      <c r="A114" s="31">
        <f t="shared" si="9"/>
        <v>14600</v>
      </c>
      <c r="B114" s="31">
        <v>14875</v>
      </c>
      <c r="F114" s="24"/>
      <c r="G114" s="43"/>
      <c r="I114" s="24"/>
      <c r="J114" s="43"/>
      <c r="L114" s="43"/>
    </row>
    <row r="115" spans="1:7" ht="18">
      <c r="A115" s="31"/>
      <c r="B115" s="31"/>
      <c r="F115" s="24"/>
      <c r="G115" s="43"/>
    </row>
    <row r="116" spans="1:10" ht="12.75" customHeight="1">
      <c r="A116" s="59" t="s">
        <v>132</v>
      </c>
      <c r="B116" s="61" t="s">
        <v>133</v>
      </c>
      <c r="C116" s="61"/>
      <c r="D116" s="61"/>
      <c r="E116" s="61"/>
      <c r="F116" s="61"/>
      <c r="G116" s="61"/>
      <c r="H116" s="61"/>
      <c r="I116" s="61"/>
      <c r="J116" s="61"/>
    </row>
    <row r="117" spans="1:10" ht="12.75" customHeight="1">
      <c r="A117" s="60"/>
      <c r="B117" s="61" t="s">
        <v>134</v>
      </c>
      <c r="C117" s="61"/>
      <c r="D117" s="61"/>
      <c r="E117" s="61"/>
      <c r="F117" s="61"/>
      <c r="G117" s="61"/>
      <c r="H117" s="60"/>
      <c r="I117" s="60"/>
      <c r="J117" s="60"/>
    </row>
    <row r="118" spans="1:10" ht="12.75" customHeight="1">
      <c r="A118" s="60"/>
      <c r="B118" s="61" t="s">
        <v>135</v>
      </c>
      <c r="C118" s="61"/>
      <c r="D118" s="61"/>
      <c r="E118" s="61"/>
      <c r="F118" s="61"/>
      <c r="G118" s="60"/>
      <c r="H118" s="60"/>
      <c r="I118" s="60"/>
      <c r="J118" s="60"/>
    </row>
    <row r="119" spans="1:10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.75" customHeight="1">
      <c r="A120" s="60"/>
      <c r="B120" s="62" t="s">
        <v>136</v>
      </c>
      <c r="C120" s="62"/>
      <c r="D120" s="62"/>
      <c r="E120" s="59"/>
      <c r="F120" s="59"/>
      <c r="G120" s="59"/>
      <c r="H120" s="59"/>
      <c r="I120" s="59"/>
      <c r="J120" s="59"/>
    </row>
    <row r="121" spans="1:1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25.5" customHeight="1">
      <c r="A122" s="59"/>
      <c r="B122" s="61" t="s">
        <v>137</v>
      </c>
      <c r="C122" s="61"/>
      <c r="D122" s="61"/>
      <c r="E122" s="61"/>
      <c r="F122" s="61"/>
      <c r="G122" s="61"/>
      <c r="H122" s="61"/>
      <c r="I122" s="61"/>
      <c r="J122" s="61"/>
    </row>
    <row r="123" spans="1:10" ht="12.75" customHeight="1">
      <c r="A123" s="60"/>
      <c r="B123" s="61" t="s">
        <v>138</v>
      </c>
      <c r="C123" s="61"/>
      <c r="D123" s="61"/>
      <c r="E123" s="61"/>
      <c r="F123" s="61"/>
      <c r="G123" s="61"/>
      <c r="H123" s="61"/>
      <c r="I123" s="61"/>
      <c r="J123" s="61"/>
    </row>
    <row r="124" spans="1:10" ht="12.75" customHeight="1">
      <c r="A124" s="60"/>
      <c r="B124" s="61" t="s">
        <v>139</v>
      </c>
      <c r="C124" s="61"/>
      <c r="D124" s="61"/>
      <c r="E124" s="61"/>
      <c r="F124" s="61"/>
      <c r="G124" s="61"/>
      <c r="H124" s="61"/>
      <c r="I124" s="61"/>
      <c r="J124" s="61"/>
    </row>
    <row r="125" spans="1:10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.75" customHeight="1">
      <c r="A126" s="60"/>
      <c r="B126" s="62" t="s">
        <v>140</v>
      </c>
      <c r="C126" s="62"/>
      <c r="D126" s="62"/>
      <c r="E126" s="62"/>
      <c r="F126" s="59"/>
      <c r="G126" s="59"/>
      <c r="H126" s="59"/>
      <c r="I126" s="59"/>
      <c r="J126" s="59"/>
    </row>
    <row r="127" spans="1:1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12.75" customHeight="1">
      <c r="A128" s="59"/>
      <c r="B128" s="61" t="s">
        <v>141</v>
      </c>
      <c r="C128" s="61"/>
      <c r="D128" s="61"/>
      <c r="E128" s="61"/>
      <c r="F128" s="61"/>
      <c r="G128" s="61"/>
      <c r="H128" s="61"/>
      <c r="I128" s="61"/>
      <c r="J128" s="61"/>
    </row>
    <row r="129" spans="1:6" ht="12.75">
      <c r="A129" s="60"/>
      <c r="B129" s="60"/>
      <c r="C129" s="60"/>
      <c r="D129" s="60"/>
      <c r="E129" s="60"/>
      <c r="F129" s="60"/>
    </row>
    <row r="130" spans="1:10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</sheetData>
  <mergeCells count="11">
    <mergeCell ref="B126:E126"/>
    <mergeCell ref="B128:J128"/>
    <mergeCell ref="A130:J130"/>
    <mergeCell ref="B120:D120"/>
    <mergeCell ref="B122:J122"/>
    <mergeCell ref="B123:J123"/>
    <mergeCell ref="B124:J124"/>
    <mergeCell ref="A12:A15"/>
    <mergeCell ref="B116:J116"/>
    <mergeCell ref="B117:G117"/>
    <mergeCell ref="B118:F1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0"/>
  <sheetViews>
    <sheetView workbookViewId="0" topLeftCell="A1">
      <selection activeCell="I11" sqref="I11"/>
    </sheetView>
  </sheetViews>
  <sheetFormatPr defaultColWidth="9.140625" defaultRowHeight="12.75"/>
  <sheetData>
    <row r="3" spans="1:11" ht="26.25">
      <c r="A3" s="15" t="s">
        <v>29</v>
      </c>
      <c r="C3" s="15" t="s">
        <v>31</v>
      </c>
      <c r="D3" s="15"/>
      <c r="F3" s="15" t="s">
        <v>36</v>
      </c>
      <c r="I3" s="15" t="s">
        <v>82</v>
      </c>
      <c r="K3" s="15" t="s">
        <v>55</v>
      </c>
    </row>
    <row r="6" ht="20.25">
      <c r="B6" s="25" t="s">
        <v>28</v>
      </c>
    </row>
    <row r="7" spans="1:11" ht="78.75">
      <c r="A7" s="2"/>
      <c r="B7" s="2" t="s">
        <v>32</v>
      </c>
      <c r="C7" s="2"/>
      <c r="D7" s="2" t="s">
        <v>33</v>
      </c>
      <c r="F7" s="2"/>
      <c r="G7" s="2" t="s">
        <v>35</v>
      </c>
      <c r="I7" s="2" t="s">
        <v>37</v>
      </c>
      <c r="K7" s="2" t="s">
        <v>83</v>
      </c>
    </row>
    <row r="8" spans="1:11" ht="15.75" customHeight="1">
      <c r="A8" s="3"/>
      <c r="B8" s="3" t="s">
        <v>30</v>
      </c>
      <c r="C8" s="3"/>
      <c r="D8" s="3" t="s">
        <v>34</v>
      </c>
      <c r="F8" s="3"/>
      <c r="G8" s="3" t="s">
        <v>34</v>
      </c>
      <c r="I8" s="3" t="s">
        <v>34</v>
      </c>
      <c r="K8" t="s">
        <v>22</v>
      </c>
    </row>
    <row r="9" spans="1:11" ht="15.75" customHeight="1">
      <c r="A9" s="4"/>
      <c r="B9" s="4" t="s">
        <v>2</v>
      </c>
      <c r="C9" s="4"/>
      <c r="D9" s="4" t="s">
        <v>2</v>
      </c>
      <c r="F9" s="4"/>
      <c r="G9" s="4" t="s">
        <v>2</v>
      </c>
      <c r="I9" s="4" t="s">
        <v>2</v>
      </c>
      <c r="K9" t="s">
        <v>2</v>
      </c>
    </row>
    <row r="10" spans="1:2" ht="15.75" customHeight="1">
      <c r="A10" s="5"/>
      <c r="B10" s="5"/>
    </row>
    <row r="11" spans="1:11" ht="18">
      <c r="A11" s="31"/>
      <c r="B11" s="31">
        <v>9850</v>
      </c>
      <c r="C11" s="24"/>
      <c r="D11" s="24">
        <v>11875</v>
      </c>
      <c r="E11" s="24"/>
      <c r="F11" s="24"/>
      <c r="G11" s="24">
        <v>13000</v>
      </c>
      <c r="H11" s="24"/>
      <c r="I11" s="24">
        <v>14500</v>
      </c>
      <c r="K11" s="43">
        <v>16000</v>
      </c>
    </row>
    <row r="12" spans="1:11" ht="18">
      <c r="A12" s="31"/>
      <c r="B12" s="31">
        <f>B11+250</f>
        <v>10100</v>
      </c>
      <c r="C12" s="24"/>
      <c r="D12" s="24">
        <v>12175</v>
      </c>
      <c r="E12" s="24"/>
      <c r="F12" s="24"/>
      <c r="G12" s="24">
        <v>13350</v>
      </c>
      <c r="H12" s="24"/>
      <c r="I12" s="24">
        <v>14850</v>
      </c>
      <c r="K12" s="43">
        <f>K11+400</f>
        <v>16400</v>
      </c>
    </row>
    <row r="13" spans="1:11" ht="18">
      <c r="A13" s="31"/>
      <c r="B13" s="31">
        <f aca="true" t="shared" si="0" ref="B13:B30">B12+250</f>
        <v>10350</v>
      </c>
      <c r="C13" s="24"/>
      <c r="D13" s="24">
        <v>12475</v>
      </c>
      <c r="E13" s="24"/>
      <c r="F13" s="24"/>
      <c r="G13" s="24">
        <v>13700</v>
      </c>
      <c r="H13" s="24"/>
      <c r="I13" s="24">
        <v>15200</v>
      </c>
      <c r="K13" s="43">
        <f aca="true" t="shared" si="1" ref="K13:K23">K12+400</f>
        <v>16800</v>
      </c>
    </row>
    <row r="14" spans="1:11" ht="18">
      <c r="A14" s="31"/>
      <c r="B14" s="31">
        <f t="shared" si="0"/>
        <v>10600</v>
      </c>
      <c r="C14" s="24"/>
      <c r="D14" s="24">
        <v>12775</v>
      </c>
      <c r="E14" s="24"/>
      <c r="F14" s="24"/>
      <c r="G14" s="24">
        <v>14050</v>
      </c>
      <c r="H14" s="24"/>
      <c r="I14" s="24">
        <v>15550</v>
      </c>
      <c r="K14" s="43">
        <f t="shared" si="1"/>
        <v>17200</v>
      </c>
    </row>
    <row r="15" spans="1:11" ht="18">
      <c r="A15" s="31"/>
      <c r="B15" s="31">
        <f t="shared" si="0"/>
        <v>10850</v>
      </c>
      <c r="C15" s="24"/>
      <c r="D15" s="24">
        <v>13075</v>
      </c>
      <c r="E15" s="24"/>
      <c r="F15" s="24"/>
      <c r="G15" s="24">
        <v>14400</v>
      </c>
      <c r="H15" s="24"/>
      <c r="I15" s="24">
        <v>15900</v>
      </c>
      <c r="K15" s="43">
        <f t="shared" si="1"/>
        <v>17600</v>
      </c>
    </row>
    <row r="16" spans="1:11" ht="18">
      <c r="A16" s="31"/>
      <c r="B16" s="31">
        <f t="shared" si="0"/>
        <v>11100</v>
      </c>
      <c r="C16" s="24"/>
      <c r="D16" s="24">
        <v>13375</v>
      </c>
      <c r="E16" s="24"/>
      <c r="F16" s="24"/>
      <c r="G16" s="24">
        <v>14750</v>
      </c>
      <c r="H16" s="24"/>
      <c r="I16" s="24">
        <v>16250</v>
      </c>
      <c r="K16" s="43">
        <f t="shared" si="1"/>
        <v>18000</v>
      </c>
    </row>
    <row r="17" spans="1:11" ht="18">
      <c r="A17" s="31"/>
      <c r="B17" s="31">
        <f t="shared" si="0"/>
        <v>11350</v>
      </c>
      <c r="C17" s="24"/>
      <c r="D17" s="24">
        <v>13675</v>
      </c>
      <c r="E17" s="24"/>
      <c r="F17" s="24"/>
      <c r="G17" s="24">
        <v>15100</v>
      </c>
      <c r="H17" s="24"/>
      <c r="I17" s="24">
        <v>16600</v>
      </c>
      <c r="K17" s="43">
        <f t="shared" si="1"/>
        <v>18400</v>
      </c>
    </row>
    <row r="18" spans="1:11" ht="18">
      <c r="A18" s="31"/>
      <c r="B18" s="31">
        <f t="shared" si="0"/>
        <v>11600</v>
      </c>
      <c r="C18" s="24"/>
      <c r="D18" s="24">
        <v>13975</v>
      </c>
      <c r="E18" s="24"/>
      <c r="F18" s="24"/>
      <c r="G18" s="24">
        <v>15450</v>
      </c>
      <c r="H18" s="24"/>
      <c r="I18" s="24">
        <v>16950</v>
      </c>
      <c r="K18" s="43">
        <f t="shared" si="1"/>
        <v>18800</v>
      </c>
    </row>
    <row r="19" spans="1:11" ht="18">
      <c r="A19" s="31"/>
      <c r="B19" s="31">
        <f t="shared" si="0"/>
        <v>11850</v>
      </c>
      <c r="C19" s="24"/>
      <c r="D19" s="24">
        <v>14275</v>
      </c>
      <c r="E19" s="24"/>
      <c r="F19" s="24"/>
      <c r="G19" s="24">
        <v>15800</v>
      </c>
      <c r="H19" s="24"/>
      <c r="I19" s="24">
        <v>17300</v>
      </c>
      <c r="K19" s="43">
        <f t="shared" si="1"/>
        <v>19200</v>
      </c>
    </row>
    <row r="20" spans="1:11" ht="18">
      <c r="A20" s="31"/>
      <c r="B20" s="31">
        <f t="shared" si="0"/>
        <v>12100</v>
      </c>
      <c r="C20" s="24"/>
      <c r="D20" s="24">
        <v>14575</v>
      </c>
      <c r="E20" s="24"/>
      <c r="F20" s="24"/>
      <c r="G20" s="24">
        <v>16150</v>
      </c>
      <c r="H20" s="24"/>
      <c r="I20" s="24">
        <v>17650</v>
      </c>
      <c r="K20" s="43">
        <f t="shared" si="1"/>
        <v>19600</v>
      </c>
    </row>
    <row r="21" spans="1:11" ht="18">
      <c r="A21" s="31"/>
      <c r="B21" s="31">
        <f t="shared" si="0"/>
        <v>12350</v>
      </c>
      <c r="C21" s="24"/>
      <c r="D21" s="24">
        <v>14875</v>
      </c>
      <c r="E21" s="24"/>
      <c r="F21" s="24"/>
      <c r="G21" s="24">
        <v>16500</v>
      </c>
      <c r="H21" s="24"/>
      <c r="I21" s="24">
        <v>18000</v>
      </c>
      <c r="K21" s="43">
        <f t="shared" si="1"/>
        <v>20000</v>
      </c>
    </row>
    <row r="22" spans="1:11" ht="18">
      <c r="A22" s="31"/>
      <c r="B22" s="31">
        <f t="shared" si="0"/>
        <v>12600</v>
      </c>
      <c r="C22" s="24"/>
      <c r="D22" s="24">
        <v>15175</v>
      </c>
      <c r="E22" s="24"/>
      <c r="F22" s="24"/>
      <c r="G22" s="24">
        <v>16850</v>
      </c>
      <c r="H22" s="24"/>
      <c r="I22" s="24">
        <v>18350</v>
      </c>
      <c r="K22" s="43">
        <f t="shared" si="1"/>
        <v>20400</v>
      </c>
    </row>
    <row r="23" spans="1:11" ht="18">
      <c r="A23" s="31"/>
      <c r="B23" s="31">
        <f t="shared" si="0"/>
        <v>12850</v>
      </c>
      <c r="C23" s="24"/>
      <c r="D23" s="24">
        <v>15475</v>
      </c>
      <c r="E23" s="24"/>
      <c r="F23" s="24"/>
      <c r="G23" s="24">
        <v>17200</v>
      </c>
      <c r="H23" s="24"/>
      <c r="I23" s="24">
        <v>18700</v>
      </c>
      <c r="K23" s="43">
        <f t="shared" si="1"/>
        <v>20800</v>
      </c>
    </row>
    <row r="24" spans="1:11" ht="18">
      <c r="A24" s="31"/>
      <c r="B24" s="31">
        <f t="shared" si="0"/>
        <v>13100</v>
      </c>
      <c r="C24" s="24"/>
      <c r="D24" s="24">
        <v>15775</v>
      </c>
      <c r="E24" s="24"/>
      <c r="F24" s="24"/>
      <c r="G24" s="24">
        <v>17550</v>
      </c>
      <c r="H24" s="24"/>
      <c r="I24" s="24">
        <v>18700</v>
      </c>
      <c r="K24" s="43"/>
    </row>
    <row r="25" spans="1:11" ht="18">
      <c r="A25" s="31"/>
      <c r="B25" s="31">
        <f t="shared" si="0"/>
        <v>13350</v>
      </c>
      <c r="C25" s="24"/>
      <c r="D25" s="24">
        <v>16075</v>
      </c>
      <c r="E25" s="24"/>
      <c r="F25" s="24"/>
      <c r="G25" s="24">
        <v>17900</v>
      </c>
      <c r="H25" s="24"/>
      <c r="I25" s="24">
        <v>18700</v>
      </c>
      <c r="K25" s="43"/>
    </row>
    <row r="26" spans="1:9" ht="18">
      <c r="A26" s="31"/>
      <c r="B26" s="31">
        <f t="shared" si="0"/>
        <v>13600</v>
      </c>
      <c r="C26" s="24"/>
      <c r="D26" s="24">
        <v>16375</v>
      </c>
      <c r="E26" s="24"/>
      <c r="F26" s="24"/>
      <c r="G26" s="24">
        <v>18250</v>
      </c>
      <c r="H26" s="24"/>
      <c r="I26" s="24">
        <v>18700</v>
      </c>
    </row>
    <row r="27" spans="1:9" ht="18">
      <c r="A27" s="31"/>
      <c r="B27" s="31">
        <f t="shared" si="0"/>
        <v>13850</v>
      </c>
      <c r="C27" s="24"/>
      <c r="D27" s="24">
        <v>16675</v>
      </c>
      <c r="E27" s="24"/>
      <c r="F27" s="24"/>
      <c r="G27" s="24">
        <v>18250</v>
      </c>
      <c r="H27" s="24"/>
      <c r="I27" s="24">
        <v>18700</v>
      </c>
    </row>
    <row r="28" spans="1:9" ht="18">
      <c r="A28" s="31"/>
      <c r="B28" s="31">
        <f t="shared" si="0"/>
        <v>14100</v>
      </c>
      <c r="C28" s="24"/>
      <c r="D28" s="24">
        <v>16975</v>
      </c>
      <c r="E28" s="24"/>
      <c r="F28" s="24"/>
      <c r="G28" s="24">
        <v>18250</v>
      </c>
      <c r="H28" s="24"/>
      <c r="I28" s="24"/>
    </row>
    <row r="29" spans="1:9" ht="18">
      <c r="A29" s="31"/>
      <c r="B29" s="31">
        <f t="shared" si="0"/>
        <v>14350</v>
      </c>
      <c r="C29" s="24"/>
      <c r="D29" s="24">
        <v>17275</v>
      </c>
      <c r="E29" s="24"/>
      <c r="F29" s="24"/>
      <c r="G29" s="24">
        <v>18250</v>
      </c>
      <c r="H29" s="24"/>
      <c r="I29" s="24"/>
    </row>
    <row r="30" spans="1:9" ht="18">
      <c r="A30" s="31"/>
      <c r="B30" s="31">
        <f t="shared" si="0"/>
        <v>14600</v>
      </c>
      <c r="C30" s="24"/>
      <c r="D30" s="24"/>
      <c r="E30" s="24"/>
      <c r="F30" s="24"/>
      <c r="G30" s="24">
        <v>18250</v>
      </c>
      <c r="H30" s="24"/>
      <c r="I30" s="24"/>
    </row>
    <row r="31" spans="1:9" ht="18">
      <c r="A31" s="31"/>
      <c r="B31" s="31">
        <v>14600</v>
      </c>
      <c r="C31" s="24"/>
      <c r="D31" s="24"/>
      <c r="E31" s="24"/>
      <c r="F31" s="24"/>
      <c r="G31" s="24">
        <v>18250</v>
      </c>
      <c r="H31" s="24"/>
      <c r="I31" s="24"/>
    </row>
    <row r="32" spans="3:9" ht="18">
      <c r="C32" s="24"/>
      <c r="D32" s="24"/>
      <c r="E32" s="24"/>
      <c r="F32" s="24"/>
      <c r="G32" s="24"/>
      <c r="H32" s="24"/>
      <c r="I32" s="24"/>
    </row>
    <row r="33" spans="1:9" ht="18.75">
      <c r="A33" s="9"/>
      <c r="B33" s="10"/>
      <c r="C33" s="24"/>
      <c r="D33" s="24"/>
      <c r="E33" s="24"/>
      <c r="F33" s="24"/>
      <c r="G33" s="24"/>
      <c r="H33" s="24"/>
      <c r="I33" s="24"/>
    </row>
    <row r="34" spans="1:2" ht="18.75">
      <c r="A34" s="27"/>
      <c r="B34" s="33"/>
    </row>
    <row r="35" spans="1:2" ht="18.75">
      <c r="A35" s="9"/>
      <c r="B35" s="10"/>
    </row>
    <row r="36" spans="1:2" ht="18.75">
      <c r="A36" s="9"/>
      <c r="B36" s="10"/>
    </row>
    <row r="37" spans="1:2" ht="18.75">
      <c r="A37" s="9"/>
      <c r="B37" s="10"/>
    </row>
    <row r="38" spans="1:2" ht="18.75">
      <c r="A38" s="9"/>
      <c r="B38" s="28"/>
    </row>
    <row r="39" spans="1:2" ht="18.75">
      <c r="A39" s="9"/>
      <c r="B39" s="33"/>
    </row>
    <row r="40" spans="1:2" ht="18.75">
      <c r="A40" s="9"/>
      <c r="B40" s="10"/>
    </row>
    <row r="41" spans="1:2" ht="18.75">
      <c r="A41" s="9"/>
      <c r="B41" s="10"/>
    </row>
    <row r="42" spans="1:2" ht="18.75">
      <c r="A42" s="9"/>
      <c r="B42" s="10"/>
    </row>
    <row r="43" spans="1:7" ht="15.75">
      <c r="A43" s="32"/>
      <c r="F43" s="32"/>
      <c r="G43" s="26"/>
    </row>
    <row r="44" spans="1:7" ht="15.75">
      <c r="A44" s="29"/>
      <c r="B44" s="2"/>
      <c r="D44" s="2"/>
      <c r="F44" s="29"/>
      <c r="G44" s="30"/>
    </row>
    <row r="45" spans="1:7" ht="18.75">
      <c r="A45" s="9"/>
      <c r="B45" s="10"/>
      <c r="C45" s="3"/>
      <c r="D45" s="3"/>
      <c r="G45" s="30"/>
    </row>
    <row r="46" spans="1:9" ht="15.75">
      <c r="A46" s="3"/>
      <c r="B46" s="10"/>
      <c r="C46" s="3"/>
      <c r="D46" s="3"/>
      <c r="E46" s="3"/>
      <c r="F46" s="3"/>
      <c r="G46" s="3"/>
      <c r="H46" s="3"/>
      <c r="I46" s="3"/>
    </row>
    <row r="47" spans="1:9" ht="15.75">
      <c r="A47" s="4"/>
      <c r="B47" s="10"/>
      <c r="C47" s="4"/>
      <c r="D47" s="4"/>
      <c r="E47" s="4"/>
      <c r="F47" s="4"/>
      <c r="G47" s="4"/>
      <c r="H47" s="4"/>
      <c r="I47" s="4"/>
    </row>
    <row r="48" ht="15.75">
      <c r="B48" s="10"/>
    </row>
    <row r="49" spans="1:9" ht="18">
      <c r="A49" s="24"/>
      <c r="C49" s="24"/>
      <c r="D49" s="24"/>
      <c r="E49" s="24"/>
      <c r="F49" s="24"/>
      <c r="G49" s="24"/>
      <c r="H49" s="24"/>
      <c r="I49" s="24"/>
    </row>
    <row r="50" spans="1:9" ht="18">
      <c r="A50" s="24"/>
      <c r="C50" s="24"/>
      <c r="D50" s="24"/>
      <c r="E50" s="24"/>
      <c r="F50" s="24"/>
      <c r="G50" s="24"/>
      <c r="H50" s="24"/>
      <c r="I50" s="24"/>
    </row>
    <row r="51" spans="1:9" ht="18">
      <c r="A51" s="24"/>
      <c r="C51" s="24"/>
      <c r="D51" s="24"/>
      <c r="E51" s="24"/>
      <c r="F51" s="24"/>
      <c r="G51" s="24"/>
      <c r="H51" s="24"/>
      <c r="I51" s="24"/>
    </row>
    <row r="52" spans="1:9" ht="18">
      <c r="A52" s="24"/>
      <c r="C52" s="24"/>
      <c r="D52" s="24"/>
      <c r="E52" s="24"/>
      <c r="F52" s="24"/>
      <c r="G52" s="24"/>
      <c r="H52" s="24"/>
      <c r="I52" s="24"/>
    </row>
    <row r="53" spans="1:9" ht="18">
      <c r="A53" s="24"/>
      <c r="C53" s="24"/>
      <c r="D53" s="24"/>
      <c r="E53" s="24"/>
      <c r="F53" s="24"/>
      <c r="G53" s="24"/>
      <c r="H53" s="24"/>
      <c r="I53" s="24"/>
    </row>
    <row r="54" spans="1:9" ht="18">
      <c r="A54" s="24"/>
      <c r="C54" s="24"/>
      <c r="D54" s="24"/>
      <c r="E54" s="24"/>
      <c r="F54" s="24"/>
      <c r="G54" s="24"/>
      <c r="H54" s="24"/>
      <c r="I54" s="24"/>
    </row>
    <row r="55" spans="1:9" ht="18">
      <c r="A55" s="24"/>
      <c r="C55" s="24"/>
      <c r="D55" s="24"/>
      <c r="E55" s="24"/>
      <c r="F55" s="24"/>
      <c r="G55" s="24"/>
      <c r="H55" s="24"/>
      <c r="I55" s="24"/>
    </row>
    <row r="56" spans="1:9" ht="18">
      <c r="A56" s="24"/>
      <c r="C56" s="24"/>
      <c r="D56" s="24"/>
      <c r="E56" s="24"/>
      <c r="F56" s="24"/>
      <c r="G56" s="24"/>
      <c r="H56" s="24"/>
      <c r="I56" s="24"/>
    </row>
    <row r="57" spans="1:9" ht="18">
      <c r="A57" s="24"/>
      <c r="C57" s="24"/>
      <c r="D57" s="24"/>
      <c r="E57" s="24"/>
      <c r="F57" s="24"/>
      <c r="G57" s="24"/>
      <c r="H57" s="24"/>
      <c r="I57" s="24"/>
    </row>
    <row r="58" spans="1:9" ht="18">
      <c r="A58" s="24"/>
      <c r="C58" s="24"/>
      <c r="D58" s="24"/>
      <c r="E58" s="24"/>
      <c r="F58" s="24"/>
      <c r="G58" s="24"/>
      <c r="H58" s="24"/>
      <c r="I58" s="24"/>
    </row>
    <row r="59" spans="1:9" ht="18">
      <c r="A59" s="24"/>
      <c r="C59" s="24"/>
      <c r="D59" s="24"/>
      <c r="E59" s="24"/>
      <c r="F59" s="24"/>
      <c r="G59" s="24"/>
      <c r="H59" s="24"/>
      <c r="I59" s="24"/>
    </row>
    <row r="60" spans="1:9" ht="18">
      <c r="A60" s="24"/>
      <c r="C60" s="24"/>
      <c r="D60" s="24"/>
      <c r="E60" s="24"/>
      <c r="F60" s="24"/>
      <c r="G60" s="24"/>
      <c r="H60" s="24"/>
      <c r="I60" s="24"/>
    </row>
    <row r="61" spans="1:9" ht="18">
      <c r="A61" s="24"/>
      <c r="C61" s="24"/>
      <c r="D61" s="24"/>
      <c r="E61" s="24"/>
      <c r="F61" s="24"/>
      <c r="G61" s="24"/>
      <c r="H61" s="24"/>
      <c r="I61" s="24"/>
    </row>
    <row r="62" spans="1:9" ht="18">
      <c r="A62" s="24"/>
      <c r="C62" s="24"/>
      <c r="D62" s="24"/>
      <c r="E62" s="24"/>
      <c r="F62" s="24"/>
      <c r="G62" s="24"/>
      <c r="H62" s="24"/>
      <c r="I62" s="24"/>
    </row>
    <row r="63" spans="1:9" ht="18">
      <c r="A63" s="24"/>
      <c r="C63" s="24"/>
      <c r="D63" s="24"/>
      <c r="E63" s="24"/>
      <c r="F63" s="24"/>
      <c r="G63" s="24"/>
      <c r="H63" s="24"/>
      <c r="I63" s="24"/>
    </row>
    <row r="64" spans="1:9" ht="18">
      <c r="A64" s="24"/>
      <c r="C64" s="24"/>
      <c r="D64" s="24"/>
      <c r="E64" s="24"/>
      <c r="F64" s="24"/>
      <c r="G64" s="24"/>
      <c r="H64" s="24"/>
      <c r="I64" s="24"/>
    </row>
    <row r="65" spans="1:9" ht="18">
      <c r="A65" s="24"/>
      <c r="C65" s="24"/>
      <c r="D65" s="24"/>
      <c r="E65" s="24"/>
      <c r="F65" s="24"/>
      <c r="G65" s="24"/>
      <c r="H65" s="24"/>
      <c r="I65" s="24"/>
    </row>
    <row r="66" spans="1:9" ht="18">
      <c r="A66" s="24"/>
      <c r="C66" s="24"/>
      <c r="D66" s="24"/>
      <c r="E66" s="24"/>
      <c r="F66" s="24"/>
      <c r="G66" s="24"/>
      <c r="H66" s="24"/>
      <c r="I66" s="24"/>
    </row>
    <row r="67" spans="1:9" ht="18">
      <c r="A67" s="24"/>
      <c r="C67" s="24"/>
      <c r="D67" s="24"/>
      <c r="E67" s="24"/>
      <c r="F67" s="24"/>
      <c r="G67" s="24"/>
      <c r="H67" s="24"/>
      <c r="I67" s="24"/>
    </row>
    <row r="68" spans="1:9" ht="18">
      <c r="A68" s="24"/>
      <c r="C68" s="24"/>
      <c r="D68" s="24"/>
      <c r="E68" s="24"/>
      <c r="F68" s="24"/>
      <c r="G68" s="24"/>
      <c r="H68" s="24"/>
      <c r="I68" s="24"/>
    </row>
    <row r="69" spans="1:8" ht="18">
      <c r="A69" s="24"/>
      <c r="C69" s="24"/>
      <c r="D69" s="24"/>
      <c r="E69" s="24"/>
      <c r="F69" s="24"/>
      <c r="G69" s="24"/>
      <c r="H69" s="24"/>
    </row>
    <row r="70" spans="1:8" ht="18">
      <c r="A70" s="24"/>
      <c r="C70" s="24"/>
      <c r="D70" s="24"/>
      <c r="E70" s="24"/>
      <c r="F70" s="24"/>
      <c r="G70" s="24"/>
      <c r="H70" s="24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RRB</cp:lastModifiedBy>
  <dcterms:created xsi:type="dcterms:W3CDTF">1996-10-14T23:33:28Z</dcterms:created>
  <dcterms:modified xsi:type="dcterms:W3CDTF">2007-02-14T14:24:31Z</dcterms:modified>
  <cp:category/>
  <cp:version/>
  <cp:contentType/>
  <cp:contentStatus/>
</cp:coreProperties>
</file>